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featurePropertyBag/featurePropertyBag.xml" ContentType="application/vnd.ms-excel.featurepropertyba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511"/>
  <workbookPr codeName="ThisWorkbook"/>
  <mc:AlternateContent xmlns:mc="http://schemas.openxmlformats.org/markup-compatibility/2006">
    <mc:Choice Requires="x15">
      <x15ac:absPath xmlns:x15ac="http://schemas.microsoft.com/office/spreadsheetml/2010/11/ac" url="/Users/owainthomas/Dropbox/TAASK MKON/Shared TAASK Folder for course leaders/"/>
    </mc:Choice>
  </mc:AlternateContent>
  <xr:revisionPtr revIDLastSave="0" documentId="13_ncr:1_{09740125-5546-C140-B295-F31DA615942E}" xr6:coauthVersionLast="47" xr6:coauthVersionMax="47" xr10:uidLastSave="{00000000-0000-0000-0000-000000000000}"/>
  <bookViews>
    <workbookView xWindow="880" yWindow="780" windowWidth="30220" windowHeight="19800" tabRatio="500" activeTab="2" xr2:uid="{00000000-000D-0000-FFFF-FFFF00000000}"/>
  </bookViews>
  <sheets>
    <sheet name="Course overview &amp; order form" sheetId="3" r:id="rId1"/>
    <sheet name="Faculty planning" sheetId="7" r:id="rId2"/>
    <sheet name="Participant planning" sheetId="10" r:id="rId3"/>
    <sheet name="Other costs, budget summary" sheetId="11" r:id="rId4"/>
    <sheet name="Form for pre-ordered places" sheetId="6" r:id="rId5"/>
    <sheet name="Conditions and information " sheetId="13" r:id="rId6"/>
    <sheet name="Prefilled text" sheetId="4" r:id="rId7"/>
  </sheets>
  <definedNames>
    <definedName name="_ftn1" localSheetId="5">'Conditions and information '!$A$70</definedName>
    <definedName name="_ftnref1" localSheetId="5">'Conditions and information '!$A$55</definedName>
  </definedNames>
  <calcPr calcId="191028"/>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5" i="10" l="1"/>
  <c r="G29" i="11"/>
  <c r="G25" i="11"/>
  <c r="G18" i="11"/>
  <c r="G35" i="11" l="1"/>
  <c r="A1" i="11"/>
  <c r="A1" i="10"/>
  <c r="G6" i="10"/>
  <c r="G32" i="10" s="1"/>
  <c r="B25" i="10"/>
  <c r="B26" i="10" s="1"/>
  <c r="B27" i="10" s="1"/>
  <c r="B28" i="10" s="1"/>
  <c r="B29" i="10" s="1"/>
  <c r="B30" i="10" s="1"/>
  <c r="B31" i="10" s="1"/>
  <c r="B32" i="10" s="1"/>
  <c r="B12" i="10"/>
  <c r="B13" i="10" s="1"/>
  <c r="B14" i="10" s="1"/>
  <c r="B15" i="10" s="1"/>
  <c r="B16" i="10" s="1"/>
  <c r="B17" i="10" s="1"/>
  <c r="B18" i="10" s="1"/>
  <c r="B19" i="10" s="1"/>
  <c r="A4" i="7"/>
  <c r="G11" i="10" l="1"/>
  <c r="G17" i="10"/>
  <c r="G16" i="10"/>
  <c r="G15" i="10"/>
  <c r="G14" i="10"/>
  <c r="G31" i="10"/>
  <c r="G30" i="10"/>
  <c r="G29" i="10"/>
  <c r="G28" i="10"/>
  <c r="G13" i="10"/>
  <c r="G27" i="10"/>
  <c r="G12" i="10"/>
  <c r="G26" i="10"/>
  <c r="G19" i="10"/>
  <c r="G24" i="10"/>
  <c r="G25" i="10"/>
  <c r="G18" i="10"/>
  <c r="F31" i="7"/>
  <c r="G31" i="7"/>
  <c r="A1" i="7"/>
  <c r="A6" i="7"/>
  <c r="B6" i="7"/>
  <c r="A7" i="7"/>
  <c r="B7" i="7"/>
  <c r="A8" i="7"/>
  <c r="B8" i="7"/>
  <c r="C29" i="7" s="1"/>
  <c r="H29" i="7" s="1"/>
  <c r="B4" i="7"/>
  <c r="A5" i="7"/>
  <c r="B5" i="7"/>
  <c r="B12" i="6"/>
  <c r="B13" i="6"/>
  <c r="A7" i="6"/>
  <c r="B7" i="6"/>
  <c r="A8" i="6"/>
  <c r="B8" i="6"/>
  <c r="A9" i="6"/>
  <c r="A10" i="6"/>
  <c r="B10" i="6"/>
  <c r="A11" i="6"/>
  <c r="B11" i="6"/>
  <c r="A13" i="6"/>
  <c r="B18" i="3"/>
  <c r="E24" i="11" s="1"/>
  <c r="B17" i="3"/>
  <c r="F25" i="11" s="1"/>
  <c r="G4" i="11" l="1"/>
  <c r="C18" i="7"/>
  <c r="H18" i="7" s="1"/>
  <c r="C19" i="7"/>
  <c r="H19" i="7" s="1"/>
  <c r="C22" i="7"/>
  <c r="H22" i="7" s="1"/>
  <c r="C23" i="7"/>
  <c r="H23" i="7" s="1"/>
  <c r="C12" i="7"/>
  <c r="H12" i="7" s="1"/>
  <c r="C24" i="7"/>
  <c r="H24" i="7" s="1"/>
  <c r="C13" i="7"/>
  <c r="H13" i="7" s="1"/>
  <c r="C25" i="7"/>
  <c r="H25" i="7" s="1"/>
  <c r="C16" i="7"/>
  <c r="H16" i="7" s="1"/>
  <c r="C28" i="7"/>
  <c r="H28" i="7" s="1"/>
  <c r="C17" i="7"/>
  <c r="H17" i="7" s="1"/>
  <c r="B20" i="3"/>
  <c r="G13" i="11" s="1"/>
  <c r="H31" i="7" l="1"/>
  <c r="F38" i="11" s="1"/>
  <c r="B21" i="3" s="1"/>
</calcChain>
</file>

<file path=xl/sharedStrings.xml><?xml version="1.0" encoding="utf-8"?>
<sst xmlns="http://schemas.openxmlformats.org/spreadsheetml/2006/main" count="341" uniqueCount="269">
  <si>
    <t>Facilitator under intro</t>
  </si>
  <si>
    <t>Number of course days</t>
  </si>
  <si>
    <t>Possibly unused balance from previous course</t>
  </si>
  <si>
    <t>Other</t>
  </si>
  <si>
    <t>Notes</t>
  </si>
  <si>
    <t>Anesthesiologist (ST or specialist):</t>
  </si>
  <si>
    <t>Sum of external faculty pay including national insurance, transport, hotel***:</t>
  </si>
  <si>
    <t>Participant group 1</t>
  </si>
  <si>
    <t>Participant group 2</t>
  </si>
  <si>
    <t>Expected income (=fee x nr days)</t>
  </si>
  <si>
    <t>Preliminary faculty and estimation of transport and hotel costs</t>
  </si>
  <si>
    <t>Course leader</t>
  </si>
  <si>
    <t>Extra course leader</t>
  </si>
  <si>
    <t>Sim Team 1</t>
  </si>
  <si>
    <t>Team leader</t>
  </si>
  <si>
    <t>Simulator operator</t>
  </si>
  <si>
    <t>Second facilitator</t>
  </si>
  <si>
    <t>Name</t>
  </si>
  <si>
    <t>Days</t>
  </si>
  <si>
    <t>Pay/d*</t>
  </si>
  <si>
    <t>Notes on any special arrangements.</t>
  </si>
  <si>
    <t>Specialist nurse:</t>
  </si>
  <si>
    <t>Instructions</t>
  </si>
  <si>
    <t>Name of host department or organization:</t>
  </si>
  <si>
    <t>Which course?</t>
  </si>
  <si>
    <t>Name, position and contact details of course leader:</t>
  </si>
  <si>
    <t>Name of venue:</t>
  </si>
  <si>
    <t>TAASK Express with 1 sim room: 1 group of 9 participants each day</t>
  </si>
  <si>
    <t>TAASK Express with 2 sim rooms: 2 groups of 9 = 18 participants each day</t>
  </si>
  <si>
    <t>Where will the course be held?</t>
  </si>
  <si>
    <t>At simulation center</t>
  </si>
  <si>
    <t>List of courses</t>
  </si>
  <si>
    <t>OR or ICU?</t>
  </si>
  <si>
    <t>General information about the planned course</t>
  </si>
  <si>
    <t>No. participants per day</t>
  </si>
  <si>
    <t>License fee per participant-day</t>
  </si>
  <si>
    <t>License fee for course (excl. VAT)</t>
  </si>
  <si>
    <t>TAASK Masterclass: 2 groups of 9 = 18 participants for 3 whole days.</t>
  </si>
  <si>
    <t>Calculation of TAASK license fee from above data</t>
  </si>
  <si>
    <t>Formal course request by host department / organization:</t>
  </si>
  <si>
    <t>eg "COP, Lund", "THIVA+IVA, Lund", "OP, Ystad"</t>
  </si>
  <si>
    <t>Day and date of preparation day</t>
  </si>
  <si>
    <t>The following documents are attached:</t>
  </si>
  <si>
    <r>
      <t>·</t>
    </r>
    <r>
      <rPr>
        <sz val="12"/>
        <color theme="1"/>
        <rFont val="Calibri"/>
        <family val="2"/>
        <scheme val="minor"/>
      </rPr>
      <t xml:space="preserve"> preliminary course planning spreadsheet as pdf</t>
    </r>
  </si>
  <si>
    <r>
      <t>·</t>
    </r>
    <r>
      <rPr>
        <sz val="12"/>
        <color theme="1"/>
        <rFont val="Calibri"/>
        <family val="2"/>
        <scheme val="minor"/>
      </rPr>
      <t xml:space="preserve"> order forms for pre-ordering course places, one from each department that wishes to do this.</t>
    </r>
  </si>
  <si>
    <t>I promise that my department will enable the successful organization of the course in line with the TAASK course plan.</t>
  </si>
  <si>
    <t>Signature, date:</t>
  </si>
  <si>
    <t>I have read and understood the conditions for arranging a TAASK Course.</t>
  </si>
  <si>
    <t>ORDER FORM FOR PRE-ORDERING PLACES ON TAASK COURSES</t>
  </si>
  <si>
    <t>Number and type of course places that you would like to pre-order on each course day</t>
  </si>
  <si>
    <t>Anesthesiologist</t>
  </si>
  <si>
    <t>Fee per day for physicians</t>
  </si>
  <si>
    <t>Fee per day for others</t>
  </si>
  <si>
    <t>Anaesthesiologists</t>
  </si>
  <si>
    <t>Nurse anesthetists or ICU nurses</t>
  </si>
  <si>
    <t>First day of course</t>
  </si>
  <si>
    <t>How many course days in total?</t>
  </si>
  <si>
    <t>My department would like to pre-order the above number of course places.</t>
  </si>
  <si>
    <t>In the case of the course host cancelling the course, any prepaid course fees will be refunded.</t>
  </si>
  <si>
    <t>Name of department pre-ordering places:</t>
  </si>
  <si>
    <t>e.g. Dept of Anaesthesia, Ystad</t>
  </si>
  <si>
    <t>Invoice details including reference number for e-invoice:</t>
  </si>
  <si>
    <r>
      <t xml:space="preserve">Information about the course </t>
    </r>
    <r>
      <rPr>
        <sz val="13"/>
        <color rgb="FFFF0000"/>
        <rFont val="Brandon Grotesque Bold"/>
      </rPr>
      <t>(prefilled - do not change in this table!)</t>
    </r>
  </si>
  <si>
    <t>To be signed by a manager representing the department which is pre-ordering course places.</t>
  </si>
  <si>
    <t>An invoice for the course places will be sent as confirmation within 6 weeks, to be paid 5 months before the course.</t>
  </si>
  <si>
    <t>Pre-ordered places cannot be cancelled by the ordering department, but may be given or sold to another department, or put up for sale via TAASK:s webportal.</t>
  </si>
  <si>
    <t>Name, position, place:</t>
  </si>
  <si>
    <t>Formal request to pre-order course places on the above course</t>
  </si>
  <si>
    <t>Q&amp;A</t>
  </si>
  <si>
    <t>Q: Is it possible to pre-order different numbers of course places on each day of the course? A: No. You must pre-order the same number of places on each day of the course. However, once all the course places are pre-ordered, it may be possible to swap days with other departments that have reserved places. Please contact the course leader.</t>
  </si>
  <si>
    <r>
      <t xml:space="preserve">I understand that my department will be invoiced for the TAASK licence-fee, minus any income from external course participants 5 months </t>
    </r>
    <r>
      <rPr>
        <i/>
        <sz val="12"/>
        <color theme="1"/>
        <rFont val="Calibri"/>
        <family val="2"/>
        <scheme val="minor"/>
      </rPr>
      <t>before</t>
    </r>
    <r>
      <rPr>
        <sz val="12"/>
        <color theme="1"/>
        <rFont val="Calibri"/>
        <family val="2"/>
        <scheme val="minor"/>
      </rPr>
      <t xml:space="preserve"> the course.</t>
    </r>
  </si>
  <si>
    <t>Estimated balance of course*:</t>
  </si>
  <si>
    <t>In-situ</t>
  </si>
  <si>
    <t>ICU ie course for anesthesiologists, ICU nurses and auxillaries</t>
  </si>
  <si>
    <t>OR ie course for anesthesiologists, nurse anesthetists, ODAs and auxillaries</t>
  </si>
  <si>
    <t>Types of course</t>
  </si>
  <si>
    <t>Settings</t>
  </si>
  <si>
    <t>ECMO</t>
  </si>
  <si>
    <t>Invoice/d*</t>
  </si>
  <si>
    <t>Cost to course</t>
  </si>
  <si>
    <t>Required</t>
  </si>
  <si>
    <t>Sim Team 2</t>
  </si>
  <si>
    <t>Required only if 2 sim rooms</t>
  </si>
  <si>
    <t>Optional</t>
  </si>
  <si>
    <t>Hotel (total)</t>
  </si>
  <si>
    <t>Transport (total)</t>
  </si>
  <si>
    <t>*Fill in 'pay' or 'invoice' only if you want to count this in the overall budget. Most departments do not count their own employees' pay.</t>
  </si>
  <si>
    <t>*Fill in amounts excluding VAT. The difference between 'pay' and 'invoice' is that this calculator adds 32% Swedish national insurance, which may not apply to non-domiciled faculty in Sweden or courses outside Sweden.</t>
  </si>
  <si>
    <t>Please fill in the yellow boxes with the names of your preliminary faculty, which you should confirm around 5 months before the course (earlier is usually not possible since colleagues are waiting for their roster, later is also not possible because colleagaues already have their roster..)</t>
  </si>
  <si>
    <t>Notes about faculty planning</t>
  </si>
  <si>
    <t>At least one member of the faculty should be 'external' ie not usually working at the host department.</t>
  </si>
  <si>
    <t>In Sweden, add 32% national insurance to pay. Daily compensation is estimated to be 'monthly salary/21,7'.</t>
  </si>
  <si>
    <t>The faculty should have the capacity to function even if one of the operators cannot come at short notice.</t>
  </si>
  <si>
    <t>Facilitator under introduction is a training position - this person is usually not paid by the course, and their usual employer is responsible for their travel and hotel costs.</t>
  </si>
  <si>
    <t>For example, if an external faculty member is able to come to the course 'free' in return for the course giving one 'free' daily course place to the faculty member's colleagues.</t>
  </si>
  <si>
    <t>Minimum 3, max 4 anesthesiologists in each group so that there are at least 2 anesthesiologist even if one does not come at short notice.</t>
  </si>
  <si>
    <t>Fee to be charged per day</t>
  </si>
  <si>
    <t>Designation</t>
  </si>
  <si>
    <t>Is prebooked by another department</t>
  </si>
  <si>
    <t>Designation of course places</t>
  </si>
  <si>
    <t>(if 2 sim rooms are planned)</t>
  </si>
  <si>
    <t>Anesthesiologist or spec nurse</t>
  </si>
  <si>
    <t>Auxilliary nurse</t>
  </si>
  <si>
    <t>Place will be used by host department</t>
  </si>
  <si>
    <t>Host department may decide on the make-up of each group but there must always be 3 nurse anesthetists in each group.</t>
  </si>
  <si>
    <t>Which external department?</t>
  </si>
  <si>
    <t>Expected income from external course participants</t>
  </si>
  <si>
    <t>Wish to advertize via taask.info*</t>
  </si>
  <si>
    <t>*only one place may be advertized for external participants per group due to our track record of these places being hard to fill on Express courses.</t>
  </si>
  <si>
    <t>Expected income from external course participants:</t>
  </si>
  <si>
    <t>Other possible sources of income</t>
  </si>
  <si>
    <t>Contribution from hospital or other donor</t>
  </si>
  <si>
    <t xml:space="preserve"> (figure is filled in automatically from "Participant planning" tab.)</t>
  </si>
  <si>
    <t>Other (please specify)</t>
  </si>
  <si>
    <t>TAASK License fee see Course information &amp; order form tab</t>
  </si>
  <si>
    <t>Material from TAASK webshop (please estimate):</t>
  </si>
  <si>
    <t>Lunch and coffee</t>
  </si>
  <si>
    <t>number of participants per day:</t>
  </si>
  <si>
    <t>number of faculty members:</t>
  </si>
  <si>
    <t>Other equipment for simulation:</t>
  </si>
  <si>
    <t>Incomes: please enter incomes as positive numbers</t>
  </si>
  <si>
    <t>budget per person:</t>
  </si>
  <si>
    <t>Faculty dinner (recommended for TAASK Express):</t>
  </si>
  <si>
    <t>Course dinner (recommended for TAASK Masterclass):</t>
  </si>
  <si>
    <t>number of course participants:</t>
  </si>
  <si>
    <t>Recommended: provide morning and afternoon tea/coffee and snacks. If there is no canteen that your participants can go to for lunch you should provide them with lunch.</t>
  </si>
  <si>
    <t>cost of refreshments +/- lunch per person and day:</t>
  </si>
  <si>
    <t>venue if booked:</t>
  </si>
  <si>
    <t>Estimated total balance of external costs and incomes:</t>
  </si>
  <si>
    <t>This is the balance of outgoings that the course will cost the host department or organization, provided that the above posts are accurate.</t>
  </si>
  <si>
    <t>COURSE OVERVIEW &amp; ORDER FORM FOR HOST DEPARTMENT OR ORGANIZATION</t>
  </si>
  <si>
    <t>Boka kursvecka på www.taask.nu under ’Kursplanering’. Datum är spikade först när TAASK:s kansli bekräftar detta.</t>
  </si>
  <si>
    <t>En halvdag bör avsättas dagen efter kursen för att städa upp och utvärdera.</t>
  </si>
  <si>
    <t>Kursdatum</t>
  </si>
  <si>
    <t>En fakultetsdag (oftast måndag) följs av 1-4 konsekutiva kursdagar (oftast tisdag t o m torsdag).</t>
  </si>
  <si>
    <t>Tillgång till simuleringslokalerna behövs senast kl13 på planeringsdagen, helst hela dagen.</t>
  </si>
  <si>
    <t>Översiktligt schema och tidsåtgång för fakulteten</t>
  </si>
  <si>
    <t>Måndag</t>
  </si>
  <si>
    <t>Tisdag</t>
  </si>
  <si>
    <t>Onsdag</t>
  </si>
  <si>
    <t>Torsdag</t>
  </si>
  <si>
    <t>Fredag</t>
  </si>
  <si>
    <t>Fakultetsdag</t>
  </si>
  <si>
    <t>Dag 1</t>
  </si>
  <si>
    <t>Dag 2</t>
  </si>
  <si>
    <t>Dag 3</t>
  </si>
  <si>
    <r>
      <t>Utvärdering</t>
    </r>
    <r>
      <rPr>
        <u/>
        <sz val="8"/>
        <color rgb="FF000000"/>
        <rFont val="Calibri"/>
        <family val="2"/>
        <scheme val="minor"/>
      </rPr>
      <t xml:space="preserve"> (halvdag)</t>
    </r>
  </si>
  <si>
    <t>Kaffe, externa deltagare byter om.</t>
  </si>
  <si>
    <t>Lokala fakulteten förbereder från kl08.</t>
  </si>
  <si>
    <t>Fakultetsmöte</t>
  </si>
  <si>
    <t>kl10-12.</t>
  </si>
  <si>
    <t>0800-0850 Orienteringsföreläsningar och orientering på sim salarna.</t>
  </si>
  <si>
    <t>Facilitatorsmöte</t>
  </si>
  <si>
    <t>Städa undan</t>
  </si>
  <si>
    <t>Förbereda material till nästkommande kurs.</t>
  </si>
  <si>
    <t>0850-1020 Simulering 1</t>
  </si>
  <si>
    <t>1020-1030 Fika</t>
  </si>
  <si>
    <t>1030-1200 Simulering 2</t>
  </si>
  <si>
    <t>Lunch</t>
  </si>
  <si>
    <t>Slutar vid lunchtid.</t>
  </si>
  <si>
    <t>Teknisk förberedelse*</t>
  </si>
  <si>
    <t>Helst fakultetsmiddag</t>
  </si>
  <si>
    <t>1300-1430 Simulering 3</t>
  </si>
  <si>
    <t>1430-1440 Fika</t>
  </si>
  <si>
    <t>1440-1510 Simulering 4</t>
  </si>
  <si>
    <t>1515-45 Kursavslutning med deltagarna</t>
  </si>
  <si>
    <t>1545-1700 Fakultetsmöte inkl förberedelse inför nästa dag</t>
  </si>
  <si>
    <t>Slut</t>
  </si>
  <si>
    <t>8 arbetstimmar</t>
  </si>
  <si>
    <t>9,5 arbetstimmar</t>
  </si>
  <si>
    <t>4 arbetstimmar</t>
  </si>
  <si>
    <t>Den tilltänkta fakulteten skall ha preliminärt tackat ja till kursen även om det är lång framförhållning.</t>
  </si>
  <si>
    <t>Mer definitiv fakultetsspikning sker inför följande höst och vår i april resp. augusti,och en definitiv avstämning med fakulteten görs 3 månader innan kursen. V g se kursplaneringsfliken på www.taask.nu .</t>
  </si>
  <si>
    <t>Minimispecifikation för lokaler och utrustning</t>
  </si>
  <si>
    <t>Värdkliniken står för att lokaler bokas och kursutrustning förbereds i god tid inför kursen. Slutlig förberedelse sker på fakultetsdagen (måndagen).</t>
  </si>
  <si>
    <t>- minst 2 sprutpumpar och en volympump på varje sal (4 sprutpumpar för TAASK-IVA)</t>
  </si>
  <si>
    <t>Dator med internetuppkoppling och möjlighet att skriva ut.</t>
  </si>
  <si>
    <t>-Förteckningar över utrustningslådor finns i kursmanualen (tillgänglig för kursledare via en länk i BaseCamp). --Värdkliniken beställer på förstärkt papper en gång årligen då de uppdateras med jämna mellanrum.</t>
  </si>
  <si>
    <t>-Lådor kan beställas från t ex IKEA i storlek 50x39x41 cm och 50x39x26 cm. Lådorna förvaras mellan kurser och kan lånas ut till närliggande kliniker. Förteckningarna fästs på lådorna så att det snabbt går att rigga inför kursen.</t>
  </si>
  <si>
    <r>
      <t>•</t>
    </r>
    <r>
      <rPr>
        <sz val="7"/>
        <color rgb="FF000000"/>
        <rFont val="Times New Roman"/>
        <family val="1"/>
      </rPr>
      <t xml:space="preserve">     </t>
    </r>
    <r>
      <rPr>
        <sz val="10.5"/>
        <color rgb="FF000000"/>
        <rFont val="Calibri"/>
        <family val="2"/>
        <scheme val="minor"/>
      </rPr>
      <t>Videolaryngoskop (minst en per sal)</t>
    </r>
  </si>
  <si>
    <r>
      <t>•</t>
    </r>
    <r>
      <rPr>
        <sz val="7"/>
        <color rgb="FF000000"/>
        <rFont val="Times New Roman"/>
        <family val="1"/>
      </rPr>
      <t xml:space="preserve">     </t>
    </r>
    <r>
      <rPr>
        <sz val="10.5"/>
        <color rgb="FF000000"/>
        <rFont val="Calibri"/>
        <family val="2"/>
        <scheme val="minor"/>
      </rPr>
      <t>Fiberskop</t>
    </r>
  </si>
  <si>
    <t>Beställning av kursmaterial</t>
  </si>
  <si>
    <t>•     I Sverige beställs LÖFs Checklista 2.0 från LÖF: mejla pelle.gustafson@lof.se. 1st till varje simuleringssal och 1st till varje återkopplingsrum.</t>
  </si>
  <si>
    <t>Anmälan, antal kursplatser, SVPortalen</t>
  </si>
  <si>
    <t>Samtliga kursdeltagare anmäler sig till kursen i SFAIs kursportal, SV Portalen, för att komma åt inläsning, pre-test och intyg. Kursledaren bekräftar platser till egna deltagare medan TAASK:s kansli bekräftar platser till externa deltagare enl först till kvarn principen.</t>
  </si>
  <si>
    <t>Anmälan till kursplatser avsedda för externa kursdeltagare är bindande för externa kursdeltagare enl TAASKs återbudspolicy (se www.taask.nu ).</t>
  </si>
  <si>
    <t>Värdklinken får inte överbelägga kursen med flera deltagarna än det står i kursförfrågan.</t>
  </si>
  <si>
    <t>I licensavgiften ingår:</t>
  </si>
  <si>
    <t>Lån under kursveckan, av 8st färdiginställda iPads till fakulteten.</t>
  </si>
  <si>
    <t>Kursinläsning för kursdeltagarna i SV Portalen.</t>
  </si>
  <si>
    <t>Kursplan och licens att använda simuleringsinstruktioner, vilka görs tillgängliga för fakulteten i SVPortalen 3 månader inför kursen.</t>
  </si>
  <si>
    <t>Obligatorisk elektronisk pretest för kursdeltagarna.</t>
  </si>
  <si>
    <t>Lån av forskningsutrustning till inspelning av simuleringar och återkopplingar, som också används ’kliniskt’ under kursen.</t>
  </si>
  <si>
    <t>Ansvar för lön / arvode till fakulteten, förtäring och eventuella lokalavgifter</t>
  </si>
  <si>
    <t>Förtäring (morgonkaffe, förmiddags- och eftermiddagsfika) för deltagarna står värdkliniken för.</t>
  </si>
  <si>
    <t>Värdkliniken väljer om lunch ingår i kursen eller inte. Det är viktigt att kursdeltagarna har möjlighet att köpa lunch om inte denna erbjuds.</t>
  </si>
  <si>
    <t>Fakultetsmiddag: det rekommenderas att en frivillig middag för fakulteten hålls efter förberedelsedagen, särskilt om externa fakultetsmedlem(mar) bor på hotell.</t>
  </si>
  <si>
    <t>Preliminärfakultet och 'deltagarplanering'</t>
  </si>
  <si>
    <t>The host department may advertise places that it has ordered via www.taask.info . If these are booked and paid for by external participants, the course fee, minus a 5,5% admin fee is set agains the host department's licence fee.</t>
  </si>
  <si>
    <t>Pre-ordering of course places and timeframe for invoicing</t>
  </si>
  <si>
    <t>Kursorganisatören Beviljas licens att hålla kurs</t>
  </si>
  <si>
    <t xml:space="preserve">Tillgång till TAASKs planeringsfunktion för kursschema och rotationsschma för kursdeltagarna. </t>
  </si>
  <si>
    <t>Tillgång till TAASKs BaseCampprojekt för kursen samt BaseCampgrupp där alla TAASK facilitatorer.</t>
  </si>
  <si>
    <t>Organisatoriskt stöd av TAASK kansli, som sköter viss kontakt med externa kursdeltagarna.</t>
  </si>
  <si>
    <t>Värdkliniken står för att fakulteten (förutom facilitatorer under introduktion)  erhåller sina vanliga löner, alternativt motsvarande arvode.</t>
  </si>
  <si>
    <t>This information is updated frequently and should be saved for reference on paper or as a pdf at time time of booking course dates since it described the agreement between the host department or organization, and TAASK.</t>
  </si>
  <si>
    <t>A copy of this spreadsheet.</t>
  </si>
  <si>
    <t xml:space="preserve">Initial stages of planning for course leader </t>
  </si>
  <si>
    <t>1. Reserve course dates at www.taask.info/planning</t>
  </si>
  <si>
    <t>2. Within one month, use this Excel Spreadsheet is used to create the following documents,  and submit to kansli@taask.nu :</t>
  </si>
  <si>
    <t>Course order form signed by your departmental manager.</t>
  </si>
  <si>
    <t>One signed form for pre-ordered places from each external department reserving places on the course.</t>
  </si>
  <si>
    <t>When the above are received, TAASK's secretariat will continue with the planning as described at www.taask.info/planning.</t>
  </si>
  <si>
    <t>*a negative number indicates that the host department has more outgoings than income, based upon the information entered into the planning spreadsheet by the course leader.</t>
  </si>
  <si>
    <t>Faculty costs (pay, transport, hotel, see separate tab)</t>
  </si>
  <si>
    <t>Course fees for external participants /day</t>
  </si>
  <si>
    <t>Hire of simulation venue</t>
  </si>
  <si>
    <t>Hire of simulation equipment</t>
  </si>
  <si>
    <t>Filled by which department?</t>
  </si>
  <si>
    <t>List of own department and departments pre-ordering course places</t>
  </si>
  <si>
    <t>e.g. THIVA, Lund</t>
  </si>
  <si>
    <t>e.g. IVA Lund</t>
  </si>
  <si>
    <t>e.g. Ystad</t>
  </si>
  <si>
    <t>e.g. IVA, Malmö</t>
  </si>
  <si>
    <t>e.g. Ängelholm</t>
  </si>
  <si>
    <t>e.g. Helsingborg</t>
  </si>
  <si>
    <t>TAASK999</t>
  </si>
  <si>
    <t>Venue and simulation room booked?</t>
  </si>
  <si>
    <t>No. course days</t>
  </si>
  <si>
    <t>To be signed by manager of the the abovementioned department.</t>
  </si>
  <si>
    <t>OR-nurse or auxilliary</t>
  </si>
  <si>
    <t>If auxilliary nurses are not used to anesthesia, best that they are in the same group as an OR-nurse.</t>
  </si>
  <si>
    <t>This course is submitted by managers at departments(other than the organizing one) who wish to pre-order places on TAASK courses. Please fill in the yellow boxes.</t>
  </si>
  <si>
    <t>OR-nurses or auxillary nurses</t>
  </si>
  <si>
    <t>Invoice details of organizing department:</t>
  </si>
  <si>
    <t>All course places must be pre-ordered at the time of planning the course since chasing participants at courses that are not filled is incredibly time consuming and stressful.</t>
  </si>
  <si>
    <t>The TAASK licence-fee is invoiced for 5 months before the course and is 75% non-refundable if the course is cancelled since it pays for preparation work that is mainly carried out before the course.</t>
  </si>
  <si>
    <t>External departments who wish to reserve course places fill in an order form which is collected by the course leader and submitted to kanlis@taask.nu within a month of the course dates being reserved, as a condition for the course date to be confirmed. Invoices are sent to external departments immediately and are to be paid 5 months before the course.</t>
  </si>
  <si>
    <t>Invoices for external participants who register online are sent immediately after the course and belong to the host department minus ca6% admin.</t>
  </si>
  <si>
    <r>
      <rPr>
        <b/>
        <sz val="11"/>
        <color theme="1"/>
        <rFont val="Calibri"/>
        <family val="2"/>
        <scheme val="minor"/>
      </rPr>
      <t xml:space="preserve">Why must invoicing be done so early? </t>
    </r>
    <r>
      <rPr>
        <sz val="11"/>
        <color theme="1"/>
        <rFont val="Calibri"/>
        <family val="2"/>
        <scheme val="minor"/>
      </rPr>
      <t>A major problem in the planning of TAASK Express has been that the course involves participants from many different departments and the turn-over cycle for management is sometimes shorter than the planning cycle for TAASK courses. Newly-appointed managers have not always respected their predecessors' promises of filling and paying for course places.</t>
    </r>
  </si>
  <si>
    <t>1-2 salar där det kan bedrivas fullskalig simulering med narkosapparat alt IVA-resp.</t>
  </si>
  <si>
    <t>1-2 återkopplingsrum</t>
  </si>
  <si>
    <t>Samlingsrum med stor skärm / projektor, där hela gruppen kan samlas i början och slutet av dagen. Kan vara samma rum där återkoppling sker.</t>
  </si>
  <si>
    <t>Fakultetsrum då det är viktigt att fakulteten äter lunch i enrum samt har någonstans att vara under kursen.</t>
  </si>
  <si>
    <t>Wi-fi så att TAASK iPads kan användas (obs att TAASK inpelningsutrustningen kan användas som WiFi då varje inspelningsenhet den har en egen TeleNor 5G uppkoppling i Sverige)</t>
  </si>
  <si>
    <t>Utrustning:</t>
  </si>
  <si>
    <t>Lokaler:</t>
  </si>
  <si>
    <t>Utrustningslådor och simuleringsläkemedel inklusive simulerad blod, plasma, trombocyter.</t>
  </si>
  <si>
    <t>Under förberedelsedagen tas alla skarpa läkemedel bort från salarna där simulering kommer att pågå och övningsläkemedel ’görs’ med hjälp av etikettpaket som beställs från TAASKs webbshop 3 månader innan varje kurs. Dessa är synkade med gällande simuleringsintruktion. Vid behov kan vattenfyllda ampuller och flaskor beställas för att underlätta kursförberedelse.</t>
  </si>
  <si>
    <t>•     Svårluftvägsmaterial (en uppsättning per sal)</t>
  </si>
  <si>
    <t>•     Defibrillator (en per sal)</t>
  </si>
  <si>
    <t>•     Ultraljudssimulator (t ex Awesome Ultrasound Simulator – finns på App Store)</t>
  </si>
  <si>
    <t>Följande beställs av värdkliniken från TAASK:s webbshop senast 3 månader innan kursen. Med fördel tas de varor som kliniken redan har bort från beställningen. TAASK:s sekretariat kan vid behov göra beställning åt värdkliniken 3 månader innan kursen. I så fall skickas faktura från TAASK till värdkliniken efter genomgången kurs.</t>
  </si>
  <si>
    <t>•     Anteckningsböcker i A6 format, 1st per kursdeltagare.</t>
  </si>
  <si>
    <t>•     SFAIs checklistemanual: Anestesiologiska Akutsituationer. En per deltagare, om inte kursdeltagarna redan har var sitt exemplar sedan tidigare.</t>
  </si>
  <si>
    <t>•     Pennor, 1st per kursdeltagare</t>
  </si>
  <si>
    <t>•     Dörrskyltar en uppsättning.</t>
  </si>
  <si>
    <t>•     Innehållsförteckning till lådor om klinikensnuvarande är &gt;1år gamla, fästs på utrustningslådorna som sparas mellan kurser.</t>
  </si>
  <si>
    <t>•     Teamtröjor till fakulteten om inte kursen hålls på simuleringscenter. Antingen försörjs varje medlem i fakulteten med sin egen tröja i rätt storlek, eller så köper kursorganisatören en uppsättning tröjor i olika storlekar.</t>
  </si>
  <si>
    <t>•     Reflexvästar till fakulteten om kursen hålls in-situ. Kan oftast lånas av TAASK, ev fraktavgift bekostas av värdkliniken.</t>
  </si>
  <si>
    <t>•     Namnskyltar till fakulteten – beställs av TAASKs kansli.</t>
  </si>
  <si>
    <t>•     Observatörskort – en uppsättning till varje simuleringssal, en uppsättning i reserv.</t>
  </si>
  <si>
    <t>•     Luftvägsplanscher – en till varje simuleringsrum och en till varje återkopplingsrum.</t>
  </si>
  <si>
    <t>•     Symboliska priser till vinnare av posttest (1 per dag). Finns att beställa på www.taask.nu.</t>
  </si>
  <si>
    <t>•     Utanför Sverige beställs WHOs Checklist for Safe Surgery, 1st till varje simuleringssal samt 1st till varje återkopplingsrum.</t>
  </si>
  <si>
    <t>Värdkliniken får inte dra tillbaka externa kursdeltagares platser efter deras anmälan bekräftats.</t>
  </si>
  <si>
    <r>
      <t xml:space="preserve">Expenses: </t>
    </r>
    <r>
      <rPr>
        <sz val="13"/>
        <color rgb="FFFF0000"/>
        <rFont val="Brandon Grotesque Bold"/>
      </rPr>
      <t>please enter expenses as negative figures</t>
    </r>
  </si>
  <si>
    <t xml:space="preserve">Before filling in this form, reserve the dates when you would like to hold your course, at taask.info/booking so that no one else plans a course that week. Fill in all the yellow boxes in the whole course planning spreadsheet so that the estimated balance of income and outgoing is as accurate as possible. Complete this form, print out and sign, or sign electronically, then send with the above attachments to kansli@taask.nu . </t>
  </si>
  <si>
    <t>(depends on how much equipment you already have.)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</si>
</sst>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0\ &quot;kr&quot;;[Red]\-#,##0\ &quot;kr&quot;"/>
    <numFmt numFmtId="164" formatCode="#,##0\ &quot;kr&quot;;[Red]#,##0\ &quot;kr&quot;"/>
    <numFmt numFmtId="165" formatCode="#,##0\ _k_r;[Red]#,##0\ _k_r"/>
    <numFmt numFmtId="166" formatCode="#,##0\ [$SEK]"/>
    <numFmt numFmtId="167" formatCode="[$-F800]dddd\,\ mmmm\ dd\,\ yyyy"/>
    <numFmt numFmtId="168" formatCode="#,##0\ [$SEK];[Red]\-#,##0\ [$SEK]"/>
  </numFmts>
  <fonts count="42">
    <font>
      <sz val="12"/>
      <color theme="1"/>
      <name val="Calibri"/>
      <family val="2"/>
      <scheme val="minor"/>
    </font>
    <font>
      <sz val="9"/>
      <color theme="1"/>
      <name val="Calibri"/>
      <family val="2"/>
      <scheme val="minor"/>
    </font>
    <font>
      <b/>
      <u/>
      <sz val="9"/>
      <color theme="1"/>
      <name val="Calibri"/>
      <family val="2"/>
      <scheme val="minor"/>
    </font>
    <font>
      <u/>
      <sz val="12"/>
      <color theme="10"/>
      <name val="Calibri"/>
      <family val="2"/>
      <scheme val="minor"/>
    </font>
    <font>
      <u/>
      <sz val="12"/>
      <color theme="11"/>
      <name val="Calibri"/>
      <family val="2"/>
      <scheme val="minor"/>
    </font>
    <font>
      <b/>
      <u/>
      <sz val="18"/>
      <color theme="1"/>
      <name val="Calibri"/>
      <family val="2"/>
      <scheme val="minor"/>
    </font>
    <font>
      <b/>
      <sz val="12"/>
      <color theme="1"/>
      <name val="Calibri"/>
      <family val="2"/>
      <scheme val="minor"/>
    </font>
    <font>
      <sz val="10"/>
      <color theme="1"/>
      <name val="Calibri"/>
      <family val="2"/>
      <scheme val="minor"/>
    </font>
    <font>
      <sz val="11"/>
      <color theme="1"/>
      <name val="Calibri"/>
      <family val="2"/>
      <scheme val="minor"/>
    </font>
    <font>
      <b/>
      <sz val="11"/>
      <color theme="1"/>
      <name val="Calibri"/>
      <family val="2"/>
      <scheme val="minor"/>
    </font>
    <font>
      <b/>
      <u/>
      <sz val="11"/>
      <color theme="1"/>
      <name val="Calibri"/>
      <family val="2"/>
      <scheme val="minor"/>
    </font>
    <font>
      <b/>
      <sz val="10"/>
      <color theme="1"/>
      <name val="Calibri"/>
      <family val="2"/>
      <scheme val="minor"/>
    </font>
    <font>
      <b/>
      <sz val="20"/>
      <color theme="1"/>
      <name val="Calibri"/>
      <family val="2"/>
      <scheme val="minor"/>
    </font>
    <font>
      <b/>
      <sz val="9"/>
      <color rgb="FFFF0000"/>
      <name val="Calibri"/>
      <family val="2"/>
      <scheme val="minor"/>
    </font>
    <font>
      <sz val="9"/>
      <color rgb="FFFF0000"/>
      <name val="Calibri"/>
      <family val="2"/>
      <scheme val="minor"/>
    </font>
    <font>
      <sz val="13"/>
      <color theme="4" tint="-0.24994659260841701"/>
      <name val="Brandon Grotesque Bold"/>
    </font>
    <font>
      <i/>
      <sz val="12"/>
      <color theme="1"/>
      <name val="Calibri"/>
      <family val="2"/>
      <scheme val="minor"/>
    </font>
    <font>
      <sz val="10.5"/>
      <color rgb="FFFF0000"/>
      <name val="Calibri"/>
      <family val="2"/>
      <scheme val="minor"/>
    </font>
    <font>
      <sz val="8"/>
      <color theme="1"/>
      <name val="Calibri"/>
      <family val="2"/>
      <scheme val="minor"/>
    </font>
    <font>
      <sz val="11"/>
      <color rgb="FF000000"/>
      <name val="Calibri"/>
      <family val="2"/>
      <scheme val="minor"/>
    </font>
    <font>
      <sz val="13"/>
      <color rgb="FFFF0000"/>
      <name val="Brandon Grotesque Bold"/>
    </font>
    <font>
      <sz val="10"/>
      <color rgb="FF000000"/>
      <name val="Calibri"/>
      <family val="2"/>
      <scheme val="minor"/>
    </font>
    <font>
      <b/>
      <sz val="11"/>
      <color rgb="FFFF0000"/>
      <name val="Calibri"/>
      <family val="2"/>
      <scheme val="minor"/>
    </font>
    <font>
      <b/>
      <sz val="9"/>
      <color theme="1"/>
      <name val="Calibri"/>
      <family val="2"/>
      <scheme val="minor"/>
    </font>
    <font>
      <sz val="12"/>
      <color rgb="FF000000"/>
      <name val="Calibri"/>
      <family val="2"/>
      <scheme val="minor"/>
    </font>
    <font>
      <b/>
      <sz val="12"/>
      <color rgb="FF000000"/>
      <name val="Calibri"/>
      <family val="2"/>
      <scheme val="minor"/>
    </font>
    <font>
      <sz val="9"/>
      <color rgb="FF000000"/>
      <name val="Calibri"/>
      <family val="2"/>
      <scheme val="minor"/>
    </font>
    <font>
      <b/>
      <sz val="11"/>
      <color rgb="FF000000"/>
      <name val="Calibri"/>
      <family val="2"/>
      <scheme val="minor"/>
    </font>
    <font>
      <b/>
      <sz val="14"/>
      <color theme="1"/>
      <name val="Calibri"/>
      <family val="2"/>
      <scheme val="minor"/>
    </font>
    <font>
      <b/>
      <u/>
      <sz val="14"/>
      <color theme="1"/>
      <name val="Calibri"/>
      <family val="2"/>
      <scheme val="minor"/>
    </font>
    <font>
      <b/>
      <u/>
      <sz val="12"/>
      <color theme="1"/>
      <name val="Calibri"/>
      <family val="2"/>
      <scheme val="minor"/>
    </font>
    <font>
      <sz val="12"/>
      <color theme="4" tint="-0.24994659260841701"/>
      <name val="Brandon Grotesque Bold"/>
    </font>
    <font>
      <b/>
      <u/>
      <sz val="8"/>
      <color rgb="FF2F5496"/>
      <name val="Calibri"/>
      <family val="2"/>
      <scheme val="minor"/>
    </font>
    <font>
      <b/>
      <u/>
      <sz val="8"/>
      <color rgb="FF000000"/>
      <name val="Calibri"/>
      <family val="2"/>
      <scheme val="minor"/>
    </font>
    <font>
      <u/>
      <sz val="8"/>
      <color rgb="FF000000"/>
      <name val="Calibri"/>
      <family val="2"/>
      <scheme val="minor"/>
    </font>
    <font>
      <sz val="8"/>
      <color rgb="FF000000"/>
      <name val="Calibri"/>
      <family val="2"/>
      <scheme val="minor"/>
    </font>
    <font>
      <sz val="10.5"/>
      <color rgb="FF000000"/>
      <name val="Calibri"/>
      <family val="2"/>
      <scheme val="minor"/>
    </font>
    <font>
      <sz val="7"/>
      <color rgb="FF000000"/>
      <name val="Times New Roman"/>
      <family val="1"/>
    </font>
    <font>
      <u/>
      <sz val="11"/>
      <color theme="10"/>
      <name val="Calibri"/>
      <family val="2"/>
      <scheme val="minor"/>
    </font>
    <font>
      <b/>
      <sz val="12"/>
      <color rgb="FF94B7BD"/>
      <name val="Calibri"/>
      <family val="2"/>
      <scheme val="minor"/>
    </font>
    <font>
      <sz val="12"/>
      <color theme="1"/>
      <name val="Calibri"/>
      <family val="2"/>
      <scheme val="minor"/>
    </font>
    <font>
      <sz val="12"/>
      <color rgb="FFFF0000"/>
      <name val="Calibri"/>
      <family val="2"/>
      <scheme val="minor"/>
    </font>
  </fonts>
  <fills count="6">
    <fill>
      <patternFill patternType="none"/>
    </fill>
    <fill>
      <patternFill patternType="gray125"/>
    </fill>
    <fill>
      <patternFill patternType="solid">
        <fgColor theme="7" tint="0.79998168889431442"/>
        <bgColor indexed="64"/>
      </patternFill>
    </fill>
    <fill>
      <patternFill patternType="solid">
        <fgColor theme="0"/>
        <bgColor indexed="64"/>
      </patternFill>
    </fill>
    <fill>
      <patternFill patternType="solid">
        <fgColor theme="0"/>
      </patternFill>
    </fill>
    <fill>
      <patternFill patternType="solid">
        <fgColor rgb="FFE9EFF0"/>
        <bgColor indexed="64"/>
      </patternFill>
    </fill>
  </fills>
  <borders count="3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right/>
      <top/>
      <bottom style="medium">
        <color rgb="FF94B7BD"/>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bottom/>
      <diagonal/>
    </border>
    <border>
      <left/>
      <right/>
      <top style="medium">
        <color indexed="64"/>
      </top>
      <bottom style="medium">
        <color indexed="64"/>
      </bottom>
      <diagonal/>
    </border>
    <border>
      <left style="medium">
        <color indexed="64"/>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auto="1"/>
      </right>
      <top style="thin">
        <color auto="1"/>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top/>
      <bottom style="thin">
        <color indexed="64"/>
      </bottom>
      <diagonal/>
    </border>
  </borders>
  <cellStyleXfs count="14">
    <xf numFmtId="0" fontId="0" fillId="0" borderId="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15" fillId="0" borderId="17"/>
    <xf numFmtId="0" fontId="8" fillId="4" borderId="15">
      <alignment wrapText="1"/>
    </xf>
    <xf numFmtId="0" fontId="3" fillId="0" borderId="0" applyNumberFormat="0" applyFill="0" applyBorder="0" applyAlignment="0" applyProtection="0"/>
  </cellStyleXfs>
  <cellXfs count="258">
    <xf numFmtId="0" fontId="0" fillId="0" borderId="0" xfId="0"/>
    <xf numFmtId="0" fontId="1" fillId="2" borderId="1" xfId="0" applyFont="1" applyFill="1" applyBorder="1"/>
    <xf numFmtId="0" fontId="1" fillId="0" borderId="1" xfId="0" applyFont="1" applyBorder="1"/>
    <xf numFmtId="0" fontId="1" fillId="3" borderId="1" xfId="0" applyFont="1" applyFill="1" applyBorder="1"/>
    <xf numFmtId="0" fontId="15" fillId="0" borderId="17" xfId="11"/>
    <xf numFmtId="0" fontId="0" fillId="0" borderId="0" xfId="0" applyAlignment="1">
      <alignment horizontal="right"/>
    </xf>
    <xf numFmtId="0" fontId="0" fillId="3" borderId="0" xfId="0" applyFill="1" applyAlignment="1">
      <alignment wrapText="1"/>
    </xf>
    <xf numFmtId="0" fontId="0" fillId="0" borderId="0" xfId="0" applyAlignment="1">
      <alignment wrapText="1"/>
    </xf>
    <xf numFmtId="0" fontId="8" fillId="4" borderId="15" xfId="12">
      <alignment wrapText="1"/>
    </xf>
    <xf numFmtId="0" fontId="8" fillId="4" borderId="0" xfId="12" applyBorder="1">
      <alignment wrapText="1"/>
    </xf>
    <xf numFmtId="0" fontId="7" fillId="2" borderId="18" xfId="0" applyFont="1" applyFill="1" applyBorder="1" applyAlignment="1">
      <alignment vertical="center" wrapText="1"/>
    </xf>
    <xf numFmtId="0" fontId="8" fillId="2" borderId="15" xfId="12" applyFill="1">
      <alignment wrapText="1"/>
    </xf>
    <xf numFmtId="0" fontId="9" fillId="2" borderId="15" xfId="12" applyFont="1" applyFill="1" applyAlignment="1">
      <alignment horizontal="left" wrapText="1"/>
    </xf>
    <xf numFmtId="0" fontId="8" fillId="2" borderId="15" xfId="12" applyFill="1" applyAlignment="1">
      <alignment horizontal="left" vertical="center" wrapText="1"/>
      <extLst>
        <ext xmlns:xfpb="http://schemas.microsoft.com/office/spreadsheetml/2022/featurepropertybag" uri="{C7286773-470A-42A8-94C5-96B5CB345126}">
          <xfpb:xfComplement i="0"/>
        </ext>
      </extLst>
    </xf>
    <xf numFmtId="0" fontId="8" fillId="4" borderId="15" xfId="12" applyAlignment="1">
      <alignment horizontal="left" wrapText="1" indent="1"/>
    </xf>
    <xf numFmtId="166" fontId="8" fillId="4" borderId="15" xfId="12" applyNumberFormat="1" applyAlignment="1">
      <alignment horizontal="left" wrapText="1" indent="1"/>
    </xf>
    <xf numFmtId="0" fontId="17" fillId="0" borderId="0" xfId="0" applyFont="1" applyAlignment="1">
      <alignment vertical="center"/>
    </xf>
    <xf numFmtId="0" fontId="0" fillId="0" borderId="0" xfId="0" applyAlignment="1">
      <alignment horizontal="left" indent="2"/>
    </xf>
    <xf numFmtId="0" fontId="7" fillId="3" borderId="18" xfId="0" applyFont="1" applyFill="1" applyBorder="1" applyAlignment="1">
      <alignment horizontal="left" vertical="center" wrapText="1"/>
    </xf>
    <xf numFmtId="0" fontId="8" fillId="3" borderId="15" xfId="12" applyFill="1" applyAlignment="1">
      <alignment horizontal="left" wrapText="1"/>
    </xf>
    <xf numFmtId="0" fontId="9" fillId="3" borderId="15" xfId="12" applyFont="1" applyFill="1" applyAlignment="1">
      <alignment horizontal="left" wrapText="1"/>
    </xf>
    <xf numFmtId="166" fontId="8" fillId="4" borderId="0" xfId="12" applyNumberFormat="1" applyBorder="1" applyAlignment="1">
      <alignment horizontal="left" wrapText="1" indent="1"/>
    </xf>
    <xf numFmtId="167" fontId="8" fillId="2" borderId="15" xfId="12" applyNumberFormat="1" applyFill="1" applyAlignment="1">
      <alignment horizontal="left" wrapText="1"/>
    </xf>
    <xf numFmtId="167" fontId="8" fillId="3" borderId="15" xfId="12" applyNumberFormat="1" applyFill="1" applyAlignment="1">
      <alignment horizontal="left" wrapText="1"/>
    </xf>
    <xf numFmtId="0" fontId="0" fillId="0" borderId="0" xfId="0" applyAlignment="1">
      <alignment vertical="center"/>
    </xf>
    <xf numFmtId="0" fontId="21" fillId="2" borderId="18" xfId="0" applyFont="1" applyFill="1" applyBorder="1" applyAlignment="1">
      <alignment vertical="center" wrapText="1"/>
    </xf>
    <xf numFmtId="0" fontId="7" fillId="2" borderId="21" xfId="0" applyFont="1" applyFill="1" applyBorder="1" applyAlignment="1">
      <alignment vertical="top" wrapText="1"/>
    </xf>
    <xf numFmtId="0" fontId="6" fillId="0" borderId="0" xfId="0" applyFont="1"/>
    <xf numFmtId="0" fontId="8" fillId="0" borderId="0" xfId="0" applyFont="1"/>
    <xf numFmtId="0" fontId="1" fillId="0" borderId="0" xfId="0" applyFont="1"/>
    <xf numFmtId="0" fontId="18" fillId="0" borderId="0" xfId="0" applyFont="1"/>
    <xf numFmtId="0" fontId="1" fillId="3" borderId="0" xfId="0" applyFont="1" applyFill="1"/>
    <xf numFmtId="0" fontId="5" fillId="3" borderId="0" xfId="0" applyFont="1" applyFill="1"/>
    <xf numFmtId="0" fontId="15" fillId="3" borderId="0" xfId="11" applyFill="1" applyBorder="1"/>
    <xf numFmtId="0" fontId="0" fillId="3" borderId="0" xfId="0" applyFill="1"/>
    <xf numFmtId="167" fontId="0" fillId="3" borderId="0" xfId="0" applyNumberFormat="1" applyFill="1"/>
    <xf numFmtId="6" fontId="1" fillId="3" borderId="0" xfId="0" applyNumberFormat="1" applyFont="1" applyFill="1"/>
    <xf numFmtId="6" fontId="13" fillId="3" borderId="0" xfId="0" applyNumberFormat="1" applyFont="1" applyFill="1"/>
    <xf numFmtId="0" fontId="2" fillId="3" borderId="0" xfId="0" applyFont="1" applyFill="1"/>
    <xf numFmtId="0" fontId="1" fillId="3" borderId="0" xfId="0" applyFont="1" applyFill="1" applyProtection="1">
      <protection locked="0"/>
    </xf>
    <xf numFmtId="165" fontId="1" fillId="3" borderId="0" xfId="0" applyNumberFormat="1" applyFont="1" applyFill="1" applyProtection="1">
      <protection locked="0"/>
    </xf>
    <xf numFmtId="0" fontId="2" fillId="2" borderId="1" xfId="0" applyFont="1" applyFill="1" applyBorder="1"/>
    <xf numFmtId="0" fontId="18" fillId="2" borderId="1" xfId="12" applyFont="1" applyFill="1" applyBorder="1">
      <alignment wrapText="1"/>
    </xf>
    <xf numFmtId="0" fontId="1" fillId="2" borderId="1" xfId="0" applyFont="1" applyFill="1" applyBorder="1" applyProtection="1">
      <protection locked="0"/>
    </xf>
    <xf numFmtId="165" fontId="1" fillId="2" borderId="1" xfId="0" applyNumberFormat="1" applyFont="1" applyFill="1" applyBorder="1" applyProtection="1">
      <protection locked="0"/>
    </xf>
    <xf numFmtId="166" fontId="1" fillId="2" borderId="1" xfId="0" applyNumberFormat="1" applyFont="1" applyFill="1" applyBorder="1" applyProtection="1">
      <protection locked="0"/>
    </xf>
    <xf numFmtId="166" fontId="1" fillId="3" borderId="0" xfId="0" applyNumberFormat="1" applyFont="1" applyFill="1"/>
    <xf numFmtId="166" fontId="2" fillId="2" borderId="1" xfId="0" applyNumberFormat="1" applyFont="1" applyFill="1" applyBorder="1"/>
    <xf numFmtId="166" fontId="2" fillId="3" borderId="0" xfId="0" applyNumberFormat="1" applyFont="1" applyFill="1"/>
    <xf numFmtId="166" fontId="1" fillId="3" borderId="1" xfId="0" applyNumberFormat="1" applyFont="1" applyFill="1" applyBorder="1"/>
    <xf numFmtId="166" fontId="1" fillId="3" borderId="0" xfId="0" applyNumberFormat="1" applyFont="1" applyFill="1" applyProtection="1">
      <protection locked="0"/>
    </xf>
    <xf numFmtId="166" fontId="18" fillId="2" borderId="1" xfId="12" applyNumberFormat="1" applyFont="1" applyFill="1" applyBorder="1">
      <alignment wrapText="1"/>
    </xf>
    <xf numFmtId="166" fontId="22" fillId="4" borderId="15" xfId="12" applyNumberFormat="1" applyFont="1" applyAlignment="1">
      <alignment horizontal="center" wrapText="1"/>
    </xf>
    <xf numFmtId="0" fontId="2" fillId="3" borderId="1" xfId="0" applyFont="1" applyFill="1" applyBorder="1"/>
    <xf numFmtId="0" fontId="23" fillId="3" borderId="1" xfId="0" applyFont="1" applyFill="1" applyBorder="1"/>
    <xf numFmtId="0" fontId="18" fillId="3" borderId="6" xfId="0" applyFont="1" applyFill="1" applyBorder="1"/>
    <xf numFmtId="0" fontId="0" fillId="3" borderId="7" xfId="0" applyFill="1" applyBorder="1"/>
    <xf numFmtId="0" fontId="0" fillId="3" borderId="8" xfId="0" applyFill="1" applyBorder="1"/>
    <xf numFmtId="0" fontId="18" fillId="3" borderId="9" xfId="0" applyFont="1" applyFill="1" applyBorder="1"/>
    <xf numFmtId="0" fontId="0" fillId="3" borderId="5" xfId="0" applyFill="1" applyBorder="1"/>
    <xf numFmtId="0" fontId="18" fillId="3" borderId="10" xfId="0" applyFont="1" applyFill="1" applyBorder="1"/>
    <xf numFmtId="0" fontId="0" fillId="3" borderId="11" xfId="0" applyFill="1" applyBorder="1"/>
    <xf numFmtId="0" fontId="0" fillId="3" borderId="12" xfId="0" applyFill="1" applyBorder="1"/>
    <xf numFmtId="0" fontId="14" fillId="3" borderId="0" xfId="0" applyFont="1" applyFill="1" applyAlignment="1">
      <alignment wrapText="1"/>
    </xf>
    <xf numFmtId="0" fontId="14" fillId="3" borderId="9" xfId="0" applyFont="1" applyFill="1" applyBorder="1"/>
    <xf numFmtId="0" fontId="14" fillId="3" borderId="0" xfId="0" applyFont="1" applyFill="1"/>
    <xf numFmtId="0" fontId="14" fillId="3" borderId="5" xfId="0" applyFont="1" applyFill="1" applyBorder="1"/>
    <xf numFmtId="0" fontId="14" fillId="3" borderId="10" xfId="0" applyFont="1" applyFill="1" applyBorder="1"/>
    <xf numFmtId="0" fontId="14" fillId="3" borderId="11" xfId="0" applyFont="1" applyFill="1" applyBorder="1"/>
    <xf numFmtId="0" fontId="14" fillId="3" borderId="12" xfId="0" applyFont="1" applyFill="1" applyBorder="1"/>
    <xf numFmtId="0" fontId="1" fillId="3" borderId="0" xfId="0" applyFont="1" applyFill="1" applyAlignment="1">
      <alignment wrapText="1"/>
    </xf>
    <xf numFmtId="0" fontId="15" fillId="3" borderId="17" xfId="11" applyFill="1"/>
    <xf numFmtId="0" fontId="10" fillId="3" borderId="6" xfId="0" applyFont="1" applyFill="1" applyBorder="1"/>
    <xf numFmtId="0" fontId="0" fillId="3" borderId="9" xfId="0" applyFill="1" applyBorder="1"/>
    <xf numFmtId="166" fontId="0" fillId="2" borderId="5" xfId="0" applyNumberFormat="1" applyFill="1" applyBorder="1"/>
    <xf numFmtId="0" fontId="0" fillId="3" borderId="10" xfId="0" applyFill="1" applyBorder="1"/>
    <xf numFmtId="166" fontId="0" fillId="2" borderId="12" xfId="0" applyNumberFormat="1" applyFill="1" applyBorder="1"/>
    <xf numFmtId="166" fontId="1" fillId="2" borderId="1" xfId="0" applyNumberFormat="1" applyFont="1" applyFill="1" applyBorder="1"/>
    <xf numFmtId="166" fontId="11" fillId="3" borderId="1" xfId="0" applyNumberFormat="1" applyFont="1" applyFill="1" applyBorder="1"/>
    <xf numFmtId="0" fontId="1" fillId="3" borderId="0" xfId="0" applyFont="1" applyFill="1" applyAlignment="1">
      <alignment horizontal="center"/>
    </xf>
    <xf numFmtId="164" fontId="1" fillId="3" borderId="0" xfId="0" applyNumberFormat="1" applyFont="1" applyFill="1"/>
    <xf numFmtId="0" fontId="30" fillId="3" borderId="6" xfId="0" applyFont="1" applyFill="1" applyBorder="1"/>
    <xf numFmtId="6" fontId="1" fillId="3" borderId="0" xfId="0" applyNumberFormat="1" applyFont="1" applyFill="1" applyAlignment="1">
      <alignment horizontal="center"/>
    </xf>
    <xf numFmtId="168" fontId="0" fillId="3" borderId="0" xfId="0" applyNumberFormat="1" applyFill="1"/>
    <xf numFmtId="168" fontId="1" fillId="2" borderId="4" xfId="0" applyNumberFormat="1" applyFont="1" applyFill="1" applyBorder="1"/>
    <xf numFmtId="168" fontId="6" fillId="3" borderId="1" xfId="0" applyNumberFormat="1" applyFont="1" applyFill="1" applyBorder="1"/>
    <xf numFmtId="168" fontId="6" fillId="0" borderId="1" xfId="0" applyNumberFormat="1" applyFont="1" applyBorder="1"/>
    <xf numFmtId="168" fontId="6" fillId="3" borderId="0" xfId="0" applyNumberFormat="1" applyFont="1" applyFill="1"/>
    <xf numFmtId="0" fontId="31" fillId="0" borderId="17" xfId="11" applyFont="1"/>
    <xf numFmtId="168" fontId="28" fillId="3" borderId="19" xfId="0" applyNumberFormat="1" applyFont="1" applyFill="1" applyBorder="1"/>
    <xf numFmtId="0" fontId="6" fillId="2" borderId="1" xfId="0" applyFont="1" applyFill="1" applyBorder="1"/>
    <xf numFmtId="0" fontId="32" fillId="5" borderId="15" xfId="0" applyFont="1" applyFill="1" applyBorder="1" applyAlignment="1">
      <alignment vertical="center" wrapText="1"/>
    </xf>
    <xf numFmtId="0" fontId="32" fillId="5" borderId="18" xfId="0" applyFont="1" applyFill="1" applyBorder="1" applyAlignment="1">
      <alignment vertical="center" wrapText="1"/>
    </xf>
    <xf numFmtId="0" fontId="33" fillId="5" borderId="20" xfId="0" applyFont="1" applyFill="1" applyBorder="1" applyAlignment="1">
      <alignment vertical="center" wrapText="1"/>
    </xf>
    <xf numFmtId="0" fontId="33" fillId="5" borderId="21" xfId="0" applyFont="1" applyFill="1" applyBorder="1" applyAlignment="1">
      <alignment vertical="center" wrapText="1"/>
    </xf>
    <xf numFmtId="0" fontId="18" fillId="5" borderId="20" xfId="0" applyFont="1" applyFill="1" applyBorder="1" applyAlignment="1">
      <alignment vertical="center" wrapText="1"/>
    </xf>
    <xf numFmtId="0" fontId="18" fillId="5" borderId="21" xfId="0" applyFont="1" applyFill="1" applyBorder="1" applyAlignment="1">
      <alignment vertical="center" wrapText="1"/>
    </xf>
    <xf numFmtId="0" fontId="35" fillId="5" borderId="23" xfId="0" applyFont="1" applyFill="1" applyBorder="1" applyAlignment="1">
      <alignment vertical="center" wrapText="1"/>
    </xf>
    <xf numFmtId="0" fontId="0" fillId="5" borderId="23" xfId="0" applyFill="1" applyBorder="1" applyAlignment="1">
      <alignment vertical="center" wrapText="1"/>
    </xf>
    <xf numFmtId="0" fontId="35" fillId="5" borderId="20" xfId="0" applyFont="1" applyFill="1" applyBorder="1" applyAlignment="1">
      <alignment vertical="center" wrapText="1"/>
    </xf>
    <xf numFmtId="0" fontId="35" fillId="5" borderId="16" xfId="0" applyFont="1" applyFill="1" applyBorder="1" applyAlignment="1">
      <alignment vertical="center" wrapText="1"/>
    </xf>
    <xf numFmtId="0" fontId="0" fillId="5" borderId="21" xfId="0" applyFill="1" applyBorder="1" applyAlignment="1">
      <alignment vertical="top" wrapText="1"/>
    </xf>
    <xf numFmtId="0" fontId="35" fillId="5" borderId="21" xfId="0" applyFont="1" applyFill="1" applyBorder="1" applyAlignment="1">
      <alignment vertical="center" wrapText="1"/>
    </xf>
    <xf numFmtId="0" fontId="0" fillId="5" borderId="23" xfId="0" applyFill="1" applyBorder="1" applyAlignment="1">
      <alignment vertical="top" wrapText="1"/>
    </xf>
    <xf numFmtId="0" fontId="18" fillId="5" borderId="23" xfId="0" applyFont="1" applyFill="1" applyBorder="1" applyAlignment="1">
      <alignment vertical="center" wrapText="1"/>
    </xf>
    <xf numFmtId="0" fontId="0" fillId="5" borderId="20" xfId="0" applyFill="1" applyBorder="1" applyAlignment="1">
      <alignment vertical="top" wrapText="1"/>
    </xf>
    <xf numFmtId="0" fontId="36" fillId="0" borderId="0" xfId="0" applyFont="1" applyAlignment="1">
      <alignment horizontal="left" vertical="center" indent="1"/>
    </xf>
    <xf numFmtId="0" fontId="25" fillId="0" borderId="0" xfId="0" applyFont="1"/>
    <xf numFmtId="0" fontId="26" fillId="0" borderId="0" xfId="0" applyFont="1"/>
    <xf numFmtId="0" fontId="26" fillId="0" borderId="5" xfId="0" applyFont="1" applyBorder="1"/>
    <xf numFmtId="0" fontId="24" fillId="0" borderId="0" xfId="0" applyFont="1"/>
    <xf numFmtId="0" fontId="27" fillId="0" borderId="0" xfId="0" applyFont="1"/>
    <xf numFmtId="0" fontId="19" fillId="0" borderId="0" xfId="0" applyFont="1"/>
    <xf numFmtId="0" fontId="8" fillId="0" borderId="0" xfId="0" applyFont="1" applyAlignment="1">
      <alignment vertical="center"/>
    </xf>
    <xf numFmtId="168" fontId="8" fillId="4" borderId="15" xfId="12" applyNumberFormat="1" applyAlignment="1">
      <alignment horizontal="left" wrapText="1" indent="1"/>
    </xf>
    <xf numFmtId="0" fontId="0" fillId="3" borderId="0" xfId="0" applyFill="1" applyAlignment="1">
      <alignment vertical="top" wrapText="1"/>
    </xf>
    <xf numFmtId="0" fontId="39" fillId="0" borderId="0" xfId="0" applyFont="1" applyAlignment="1">
      <alignment horizontal="right"/>
    </xf>
    <xf numFmtId="0" fontId="9" fillId="4" borderId="15" xfId="12" applyFont="1">
      <alignment wrapText="1"/>
    </xf>
    <xf numFmtId="0" fontId="10" fillId="4" borderId="15" xfId="12" applyFont="1">
      <alignment wrapText="1"/>
    </xf>
    <xf numFmtId="0" fontId="29" fillId="4" borderId="15" xfId="12" applyFont="1">
      <alignment wrapText="1"/>
    </xf>
    <xf numFmtId="0" fontId="40" fillId="4" borderId="15" xfId="12" applyFont="1">
      <alignment wrapText="1"/>
    </xf>
    <xf numFmtId="0" fontId="1" fillId="2" borderId="4" xfId="0" applyFont="1" applyFill="1" applyBorder="1"/>
    <xf numFmtId="0" fontId="6" fillId="3" borderId="32" xfId="0" applyFont="1" applyFill="1" applyBorder="1"/>
    <xf numFmtId="168" fontId="6" fillId="2" borderId="4" xfId="0" applyNumberFormat="1" applyFont="1" applyFill="1" applyBorder="1"/>
    <xf numFmtId="168" fontId="6" fillId="3" borderId="4" xfId="0" applyNumberFormat="1" applyFont="1" applyFill="1" applyBorder="1"/>
    <xf numFmtId="0" fontId="0" fillId="3" borderId="1" xfId="0" applyFill="1" applyBorder="1"/>
    <xf numFmtId="0" fontId="1" fillId="2" borderId="14" xfId="0" applyFont="1" applyFill="1" applyBorder="1"/>
    <xf numFmtId="0" fontId="1" fillId="0" borderId="4" xfId="0" applyFont="1" applyBorder="1"/>
    <xf numFmtId="0" fontId="15" fillId="0" borderId="0" xfId="11" applyBorder="1"/>
    <xf numFmtId="0" fontId="8" fillId="4" borderId="18" xfId="12" applyBorder="1">
      <alignment wrapText="1"/>
    </xf>
    <xf numFmtId="0" fontId="8" fillId="0" borderId="19" xfId="0" applyFont="1" applyBorder="1"/>
    <xf numFmtId="0" fontId="8" fillId="0" borderId="27" xfId="0" applyFont="1" applyBorder="1"/>
    <xf numFmtId="0" fontId="8" fillId="4" borderId="1" xfId="12" applyBorder="1">
      <alignment wrapText="1"/>
    </xf>
    <xf numFmtId="0" fontId="0" fillId="0" borderId="1" xfId="0" applyBorder="1"/>
    <xf numFmtId="168" fontId="1" fillId="2" borderId="8" xfId="0" applyNumberFormat="1" applyFont="1" applyFill="1" applyBorder="1"/>
    <xf numFmtId="0" fontId="8" fillId="4" borderId="22" xfId="12" applyBorder="1">
      <alignment wrapText="1"/>
    </xf>
    <xf numFmtId="0" fontId="8" fillId="4" borderId="18" xfId="12" applyBorder="1">
      <alignment wrapText="1"/>
    </xf>
    <xf numFmtId="0" fontId="0" fillId="0" borderId="0" xfId="0" applyAlignment="1">
      <alignment wrapText="1"/>
    </xf>
    <xf numFmtId="0" fontId="18" fillId="4" borderId="19" xfId="12" applyFont="1" applyBorder="1">
      <alignment wrapText="1"/>
    </xf>
    <xf numFmtId="0" fontId="18" fillId="0" borderId="19" xfId="0" applyFont="1" applyBorder="1" applyAlignment="1">
      <alignment wrapText="1"/>
    </xf>
    <xf numFmtId="0" fontId="0" fillId="0" borderId="0" xfId="0" applyAlignment="1">
      <alignment horizontal="left" wrapText="1" indent="2"/>
    </xf>
    <xf numFmtId="0" fontId="14" fillId="3" borderId="9" xfId="0" applyFont="1" applyFill="1" applyBorder="1" applyAlignment="1">
      <alignment wrapText="1"/>
    </xf>
    <xf numFmtId="0" fontId="14" fillId="3" borderId="0" xfId="0" applyFont="1" applyFill="1" applyAlignment="1">
      <alignment wrapText="1"/>
    </xf>
    <xf numFmtId="0" fontId="14" fillId="3" borderId="5" xfId="0" applyFont="1" applyFill="1" applyBorder="1" applyAlignment="1">
      <alignment wrapText="1"/>
    </xf>
    <xf numFmtId="0" fontId="2" fillId="3" borderId="2" xfId="0" applyFont="1" applyFill="1" applyBorder="1"/>
    <xf numFmtId="0" fontId="0" fillId="3" borderId="3" xfId="0" applyFill="1" applyBorder="1"/>
    <xf numFmtId="0" fontId="0" fillId="3" borderId="4" xfId="0" applyFill="1" applyBorder="1"/>
    <xf numFmtId="0" fontId="8" fillId="2" borderId="15" xfId="12" applyFill="1">
      <alignment wrapText="1"/>
    </xf>
    <xf numFmtId="0" fontId="11" fillId="3" borderId="0" xfId="0" applyFont="1" applyFill="1" applyAlignment="1">
      <alignment horizontal="right"/>
    </xf>
    <xf numFmtId="0" fontId="7" fillId="3" borderId="0" xfId="0" applyFont="1" applyFill="1" applyAlignment="1">
      <alignment horizontal="right"/>
    </xf>
    <xf numFmtId="0" fontId="0" fillId="3" borderId="0" xfId="0" applyFill="1" applyAlignment="1">
      <alignment wrapText="1"/>
    </xf>
    <xf numFmtId="0" fontId="14" fillId="3" borderId="6" xfId="0" applyFont="1" applyFill="1" applyBorder="1" applyAlignment="1">
      <alignment wrapText="1"/>
    </xf>
    <xf numFmtId="0" fontId="0" fillId="3" borderId="7" xfId="0" applyFill="1" applyBorder="1" applyAlignment="1">
      <alignment wrapText="1"/>
    </xf>
    <xf numFmtId="0" fontId="0" fillId="3" borderId="8" xfId="0" applyFill="1" applyBorder="1" applyAlignment="1">
      <alignment wrapText="1"/>
    </xf>
    <xf numFmtId="0" fontId="8" fillId="4" borderId="24" xfId="12" applyBorder="1">
      <alignment wrapText="1"/>
    </xf>
    <xf numFmtId="0" fontId="12" fillId="3" borderId="1" xfId="0" applyFont="1" applyFill="1" applyBorder="1" applyAlignment="1">
      <alignment horizontal="center" vertical="center" wrapText="1"/>
    </xf>
    <xf numFmtId="0" fontId="12" fillId="0" borderId="1" xfId="0" applyFont="1" applyBorder="1" applyAlignment="1">
      <alignment horizontal="center" vertical="center" wrapText="1"/>
    </xf>
    <xf numFmtId="0" fontId="9" fillId="4" borderId="15" xfId="12" applyFont="1">
      <alignment wrapText="1"/>
    </xf>
    <xf numFmtId="0" fontId="14" fillId="3" borderId="0" xfId="0" applyFont="1" applyFill="1" applyAlignment="1">
      <alignment horizontal="center" vertical="center" wrapText="1"/>
    </xf>
    <xf numFmtId="0" fontId="18" fillId="2" borderId="9" xfId="0" applyFont="1" applyFill="1" applyBorder="1"/>
    <xf numFmtId="0" fontId="0" fillId="0" borderId="0" xfId="0"/>
    <xf numFmtId="0" fontId="0" fillId="0" borderId="5" xfId="0" applyBorder="1"/>
    <xf numFmtId="0" fontId="18" fillId="2" borderId="10" xfId="0" applyFont="1" applyFill="1" applyBorder="1"/>
    <xf numFmtId="0" fontId="0" fillId="0" borderId="11" xfId="0" applyBorder="1"/>
    <xf numFmtId="0" fontId="0" fillId="0" borderId="12" xfId="0" applyBorder="1"/>
    <xf numFmtId="0" fontId="0" fillId="3" borderId="1" xfId="0" applyFill="1" applyBorder="1" applyAlignment="1">
      <alignment horizontal="center" vertical="center" wrapText="1"/>
    </xf>
    <xf numFmtId="0" fontId="0" fillId="0" borderId="1" xfId="0" applyBorder="1" applyAlignment="1">
      <alignment horizontal="center" vertical="center" wrapText="1"/>
    </xf>
    <xf numFmtId="0" fontId="14" fillId="4" borderId="15" xfId="12" applyFont="1" applyAlignment="1">
      <alignment horizontal="center" wrapText="1"/>
    </xf>
    <xf numFmtId="0" fontId="14" fillId="4" borderId="15" xfId="12" applyFont="1" applyAlignment="1">
      <alignment vertical="center" wrapText="1"/>
    </xf>
    <xf numFmtId="0" fontId="1" fillId="3" borderId="0" xfId="0" applyFont="1" applyFill="1"/>
    <xf numFmtId="0" fontId="0" fillId="3" borderId="5" xfId="0" applyFill="1" applyBorder="1"/>
    <xf numFmtId="0" fontId="1" fillId="3" borderId="6" xfId="0" applyFont="1" applyFill="1" applyBorder="1"/>
    <xf numFmtId="0" fontId="0" fillId="0" borderId="10" xfId="0" applyBorder="1"/>
    <xf numFmtId="0" fontId="29" fillId="4" borderId="15" xfId="12" applyFont="1">
      <alignment wrapText="1"/>
    </xf>
    <xf numFmtId="0" fontId="10" fillId="4" borderId="15" xfId="12" applyFont="1">
      <alignment wrapText="1"/>
    </xf>
    <xf numFmtId="0" fontId="30" fillId="4" borderId="30" xfId="12" applyFont="1" applyBorder="1">
      <alignment wrapText="1"/>
    </xf>
    <xf numFmtId="0" fontId="30" fillId="4" borderId="31" xfId="12" applyFont="1" applyBorder="1">
      <alignment wrapText="1"/>
    </xf>
    <xf numFmtId="0" fontId="40" fillId="4" borderId="33" xfId="12" applyFont="1" applyBorder="1">
      <alignment wrapText="1"/>
    </xf>
    <xf numFmtId="0" fontId="40" fillId="4" borderId="34" xfId="12" applyFont="1" applyBorder="1">
      <alignment wrapText="1"/>
    </xf>
    <xf numFmtId="0" fontId="40" fillId="4" borderId="35" xfId="12" applyFont="1" applyBorder="1">
      <alignment wrapText="1"/>
    </xf>
    <xf numFmtId="0" fontId="40" fillId="4" borderId="15" xfId="12" applyFont="1">
      <alignment wrapText="1"/>
    </xf>
    <xf numFmtId="168" fontId="28" fillId="3" borderId="22" xfId="0" applyNumberFormat="1" applyFont="1" applyFill="1" applyBorder="1" applyAlignment="1">
      <alignment horizontal="center" vertical="center"/>
    </xf>
    <xf numFmtId="0" fontId="0" fillId="0" borderId="18" xfId="0" applyBorder="1" applyAlignment="1">
      <alignment horizontal="center" vertical="center"/>
    </xf>
    <xf numFmtId="0" fontId="8" fillId="4" borderId="10" xfId="12" applyBorder="1">
      <alignment wrapText="1"/>
    </xf>
    <xf numFmtId="0" fontId="0" fillId="0" borderId="11" xfId="0" applyBorder="1" applyAlignment="1">
      <alignment wrapText="1"/>
    </xf>
    <xf numFmtId="0" fontId="0" fillId="0" borderId="12" xfId="0" applyBorder="1" applyAlignment="1">
      <alignment wrapText="1"/>
    </xf>
    <xf numFmtId="0" fontId="8" fillId="4" borderId="37" xfId="12" applyBorder="1">
      <alignment wrapText="1"/>
    </xf>
    <xf numFmtId="0" fontId="8" fillId="4" borderId="12" xfId="12" applyBorder="1">
      <alignment wrapText="1"/>
    </xf>
    <xf numFmtId="0" fontId="0" fillId="3" borderId="1" xfId="0" applyFill="1" applyBorder="1"/>
    <xf numFmtId="0" fontId="40" fillId="4" borderId="13" xfId="12" applyFont="1" applyBorder="1">
      <alignment wrapText="1"/>
    </xf>
    <xf numFmtId="0" fontId="40" fillId="4" borderId="6" xfId="12" applyFont="1" applyBorder="1">
      <alignment wrapText="1"/>
    </xf>
    <xf numFmtId="0" fontId="40" fillId="4" borderId="7" xfId="12" applyFont="1" applyBorder="1">
      <alignment wrapText="1"/>
    </xf>
    <xf numFmtId="0" fontId="40" fillId="4" borderId="8" xfId="12" applyFont="1" applyBorder="1">
      <alignment wrapText="1"/>
    </xf>
    <xf numFmtId="0" fontId="7" fillId="3" borderId="11" xfId="0" applyFont="1" applyFill="1" applyBorder="1"/>
    <xf numFmtId="0" fontId="7" fillId="3" borderId="12" xfId="0" applyFont="1" applyFill="1" applyBorder="1"/>
    <xf numFmtId="0" fontId="40" fillId="4" borderId="1" xfId="12" applyFont="1" applyBorder="1">
      <alignment wrapText="1"/>
    </xf>
    <xf numFmtId="0" fontId="0" fillId="2" borderId="2" xfId="0" applyFill="1" applyBorder="1"/>
    <xf numFmtId="0" fontId="0" fillId="2" borderId="3" xfId="0" applyFill="1" applyBorder="1"/>
    <xf numFmtId="0" fontId="0" fillId="2" borderId="4" xfId="0" applyFill="1" applyBorder="1"/>
    <xf numFmtId="168" fontId="1" fillId="2" borderId="2" xfId="0" applyNumberFormat="1" applyFont="1" applyFill="1" applyBorder="1" applyAlignment="1">
      <alignment wrapText="1"/>
    </xf>
    <xf numFmtId="0" fontId="0" fillId="0" borderId="4" xfId="0" applyBorder="1" applyAlignment="1">
      <alignment wrapText="1"/>
    </xf>
    <xf numFmtId="0" fontId="15" fillId="3" borderId="0" xfId="11" applyFill="1" applyBorder="1"/>
    <xf numFmtId="0" fontId="15" fillId="3" borderId="16" xfId="11" applyFill="1" applyBorder="1"/>
    <xf numFmtId="0" fontId="40" fillId="4" borderId="2" xfId="12" applyFont="1" applyBorder="1">
      <alignment wrapText="1"/>
    </xf>
    <xf numFmtId="0" fontId="40" fillId="4" borderId="3" xfId="12" applyFont="1" applyBorder="1">
      <alignment wrapText="1"/>
    </xf>
    <xf numFmtId="0" fontId="40" fillId="4" borderId="4" xfId="12" applyFont="1" applyBorder="1">
      <alignment wrapText="1"/>
    </xf>
    <xf numFmtId="0" fontId="15" fillId="3" borderId="11" xfId="11" applyFill="1" applyBorder="1"/>
    <xf numFmtId="0" fontId="8" fillId="4" borderId="33" xfId="12" applyBorder="1">
      <alignment wrapText="1"/>
    </xf>
    <xf numFmtId="0" fontId="8" fillId="4" borderId="34" xfId="12" applyBorder="1">
      <alignment wrapText="1"/>
    </xf>
    <xf numFmtId="0" fontId="8" fillId="4" borderId="35" xfId="12" applyBorder="1">
      <alignment wrapText="1"/>
    </xf>
    <xf numFmtId="0" fontId="8" fillId="4" borderId="2" xfId="12" applyBorder="1">
      <alignment wrapText="1"/>
    </xf>
    <xf numFmtId="0" fontId="8" fillId="4" borderId="3" xfId="12" applyBorder="1">
      <alignment wrapText="1"/>
    </xf>
    <xf numFmtId="0" fontId="8" fillId="4" borderId="4" xfId="12" applyBorder="1">
      <alignment wrapText="1"/>
    </xf>
    <xf numFmtId="0" fontId="0" fillId="0" borderId="0" xfId="0" applyAlignment="1">
      <alignment vertical="center" wrapText="1"/>
    </xf>
    <xf numFmtId="0" fontId="8" fillId="0" borderId="0" xfId="0" applyFont="1" applyAlignment="1">
      <alignment wrapText="1"/>
    </xf>
    <xf numFmtId="0" fontId="0" fillId="0" borderId="0" xfId="0" applyAlignment="1">
      <alignment vertical="center"/>
    </xf>
    <xf numFmtId="0" fontId="15" fillId="0" borderId="17" xfId="11"/>
    <xf numFmtId="0" fontId="41" fillId="0" borderId="0" xfId="0" applyFont="1" applyAlignment="1">
      <alignment vertical="center"/>
    </xf>
    <xf numFmtId="0" fontId="15" fillId="0" borderId="0" xfId="11" applyBorder="1"/>
    <xf numFmtId="0" fontId="15" fillId="0" borderId="29" xfId="11" applyBorder="1"/>
    <xf numFmtId="0" fontId="15" fillId="0" borderId="24" xfId="11" applyBorder="1"/>
    <xf numFmtId="0" fontId="0" fillId="4" borderId="15" xfId="12" applyFont="1">
      <alignment wrapText="1"/>
    </xf>
    <xf numFmtId="0" fontId="8" fillId="4" borderId="1" xfId="12" applyBorder="1">
      <alignment wrapText="1"/>
    </xf>
    <xf numFmtId="0" fontId="41" fillId="4" borderId="15" xfId="12" applyFont="1">
      <alignment wrapText="1"/>
    </xf>
    <xf numFmtId="0" fontId="8" fillId="4" borderId="25" xfId="12" applyBorder="1">
      <alignment wrapText="1"/>
    </xf>
    <xf numFmtId="0" fontId="8" fillId="4" borderId="0" xfId="12" applyBorder="1">
      <alignment wrapText="1"/>
    </xf>
    <xf numFmtId="0" fontId="8" fillId="4" borderId="16" xfId="12" applyBorder="1">
      <alignment wrapText="1"/>
    </xf>
    <xf numFmtId="0" fontId="7" fillId="0" borderId="28" xfId="0" applyFont="1" applyBorder="1" applyAlignment="1">
      <alignment horizontal="left" vertical="center" wrapText="1"/>
    </xf>
    <xf numFmtId="0" fontId="0" fillId="0" borderId="29" xfId="0" applyBorder="1" applyAlignment="1">
      <alignment wrapText="1"/>
    </xf>
    <xf numFmtId="0" fontId="0" fillId="0" borderId="21" xfId="0" applyBorder="1" applyAlignment="1">
      <alignment wrapText="1"/>
    </xf>
    <xf numFmtId="0" fontId="8" fillId="4" borderId="26" xfId="12" applyBorder="1">
      <alignment wrapText="1"/>
    </xf>
    <xf numFmtId="0" fontId="8" fillId="4" borderId="19" xfId="12" applyBorder="1">
      <alignment wrapText="1"/>
    </xf>
    <xf numFmtId="0" fontId="8" fillId="4" borderId="27" xfId="12" applyBorder="1">
      <alignment wrapText="1"/>
    </xf>
    <xf numFmtId="0" fontId="8" fillId="4" borderId="28" xfId="12" applyBorder="1">
      <alignment wrapText="1"/>
    </xf>
    <xf numFmtId="0" fontId="8" fillId="4" borderId="29" xfId="12" applyBorder="1">
      <alignment wrapText="1"/>
    </xf>
    <xf numFmtId="0" fontId="8" fillId="4" borderId="21" xfId="12" applyBorder="1">
      <alignment wrapText="1"/>
    </xf>
    <xf numFmtId="0" fontId="19" fillId="0" borderId="1" xfId="0" applyFont="1" applyBorder="1" applyAlignment="1">
      <alignment wrapText="1"/>
    </xf>
    <xf numFmtId="0" fontId="8" fillId="0" borderId="1" xfId="0" applyFont="1" applyBorder="1" applyAlignment="1">
      <alignment wrapText="1"/>
    </xf>
    <xf numFmtId="0" fontId="8" fillId="4" borderId="1" xfId="12" applyBorder="1" applyAlignment="1">
      <alignment horizontal="left" wrapText="1" indent="1"/>
    </xf>
    <xf numFmtId="0" fontId="35" fillId="5" borderId="22" xfId="0" applyFont="1" applyFill="1" applyBorder="1" applyAlignment="1">
      <alignment vertical="center" wrapText="1"/>
    </xf>
    <xf numFmtId="0" fontId="35" fillId="5" borderId="24" xfId="0" applyFont="1" applyFill="1" applyBorder="1" applyAlignment="1">
      <alignment vertical="center" wrapText="1"/>
    </xf>
    <xf numFmtId="0" fontId="35" fillId="5" borderId="18" xfId="0" applyFont="1" applyFill="1" applyBorder="1" applyAlignment="1">
      <alignment vertical="center" wrapText="1"/>
    </xf>
    <xf numFmtId="0" fontId="38" fillId="0" borderId="26" xfId="13" applyFont="1" applyBorder="1"/>
    <xf numFmtId="0" fontId="38" fillId="0" borderId="19" xfId="13" applyFont="1" applyBorder="1"/>
    <xf numFmtId="0" fontId="8" fillId="4" borderId="25" xfId="12" applyBorder="1" applyAlignment="1">
      <alignment horizontal="left" wrapText="1" indent="1"/>
    </xf>
    <xf numFmtId="0" fontId="8" fillId="4" borderId="0" xfId="12" applyBorder="1" applyAlignment="1">
      <alignment horizontal="left" wrapText="1" indent="1"/>
    </xf>
    <xf numFmtId="0" fontId="8" fillId="4" borderId="16" xfId="12" applyBorder="1" applyAlignment="1">
      <alignment horizontal="left" wrapText="1" indent="1"/>
    </xf>
    <xf numFmtId="0" fontId="8" fillId="0" borderId="25" xfId="0" applyFont="1" applyBorder="1" applyAlignment="1">
      <alignment horizontal="left" vertical="center" indent="2"/>
    </xf>
    <xf numFmtId="0" fontId="8" fillId="0" borderId="0" xfId="0" applyFont="1" applyAlignment="1">
      <alignment horizontal="left" vertical="center" indent="2"/>
    </xf>
    <xf numFmtId="0" fontId="8" fillId="0" borderId="16" xfId="0" applyFont="1" applyBorder="1" applyAlignment="1">
      <alignment horizontal="left" vertical="center" indent="2"/>
    </xf>
    <xf numFmtId="0" fontId="6" fillId="4" borderId="15" xfId="12" applyFont="1">
      <alignment wrapText="1"/>
    </xf>
    <xf numFmtId="0" fontId="6" fillId="4" borderId="36" xfId="12" applyFont="1" applyBorder="1">
      <alignment wrapText="1"/>
    </xf>
    <xf numFmtId="0" fontId="36" fillId="0" borderId="14" xfId="0" applyFont="1" applyBorder="1" applyAlignment="1">
      <alignment horizontal="left" vertical="center" wrapText="1" indent="1"/>
    </xf>
    <xf numFmtId="0" fontId="0" fillId="0" borderId="14" xfId="0" applyBorder="1" applyAlignment="1">
      <alignment horizontal="left" wrapText="1" indent="1"/>
    </xf>
    <xf numFmtId="0" fontId="36" fillId="0" borderId="1" xfId="0" applyFont="1" applyBorder="1" applyAlignment="1">
      <alignment horizontal="left" vertical="center" indent="1"/>
    </xf>
    <xf numFmtId="0" fontId="8" fillId="4" borderId="13" xfId="12" applyBorder="1" applyAlignment="1">
      <alignment horizontal="left" wrapText="1" indent="1"/>
    </xf>
    <xf numFmtId="0" fontId="15" fillId="0" borderId="1" xfId="11" applyBorder="1"/>
    <xf numFmtId="0" fontId="28" fillId="4" borderId="1" xfId="12" applyFont="1" applyBorder="1">
      <alignment wrapText="1"/>
    </xf>
  </cellXfs>
  <cellStyles count="14">
    <cellStyle name="Följd hyperlänk" xfId="10" builtinId="9" hidden="1"/>
    <cellStyle name="Följd hyperlänk" xfId="6" builtinId="9" hidden="1"/>
    <cellStyle name="Följd hyperlänk" xfId="8" builtinId="9" hidden="1"/>
    <cellStyle name="Följd hyperlänk" xfId="4" builtinId="9" hidden="1"/>
    <cellStyle name="Följd hyperlänk" xfId="2" builtinId="9" hidden="1"/>
    <cellStyle name="Hyperlänk" xfId="5" builtinId="8" hidden="1"/>
    <cellStyle name="Hyperlänk" xfId="9" builtinId="8" hidden="1"/>
    <cellStyle name="Hyperlänk" xfId="7" builtinId="8" hidden="1"/>
    <cellStyle name="Hyperlänk" xfId="3" builtinId="8" hidden="1"/>
    <cellStyle name="Hyperlänk" xfId="1" builtinId="8" hidden="1"/>
    <cellStyle name="Hyperlänk" xfId="13" builtinId="8"/>
    <cellStyle name="Normal" xfId="0" builtinId="0"/>
    <cellStyle name="TAASK box" xfId="12" xr:uid="{40B1B933-1FED-414A-886E-811C2F12801B}"/>
    <cellStyle name="TAASK title" xfId="11" xr:uid="{D9106376-B164-D841-B025-501E983616FF}"/>
  </cellStyles>
  <dxfs count="0"/>
  <tableStyles count="0" defaultTableStyle="TableStyleMedium9" defaultPivotStyle="PivotStyleMedium7"/>
  <colors>
    <mruColors>
      <color rgb="FF94B7B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22/11/relationships/FeaturePropertyBag" Target="featurePropertyBag/featurePropertyBag.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png"/></Relationships>
</file>

<file path=xl/featurePropertyBag/featurePropertyBag.xml><?xml version="1.0" encoding="utf-8"?>
<FeaturePropertyBags xmlns="http://schemas.microsoft.com/office/spreadsheetml/2022/featurepropertybag">
  <bag type="Checkbox"/>
  <bag type="XFControls">
    <bagId k="CellControl">0</bagId>
  </bag>
  <bag type="XFComplement">
    <bagId k="XFControls">1</bagId>
  </bag>
  <bag type="XFComplements" extRef="XFComplementsMapperExtRef">
    <a k="MappedFeaturePropertyBags">
      <bagId>2</bagId>
    </a>
  </bag>
</FeaturePropertyBag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1"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1" Type="http://schemas.openxmlformats.org/officeDocument/2006/relationships/vmlDrawing" Target="../drawings/vmlDrawing4.vml"/></Relationships>
</file>

<file path=xl/worksheets/_rels/sheet5.xml.rels><?xml version="1.0" encoding="UTF-8" standalone="yes"?>
<Relationships xmlns="http://schemas.openxmlformats.org/package/2006/relationships"><Relationship Id="rId1" Type="http://schemas.openxmlformats.org/officeDocument/2006/relationships/vmlDrawing" Target="../drawings/vmlDrawing5.vml"/></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hyperlink" Target="https://www.taask.info/plann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AEC423-D02F-0C4D-AE06-A8E9C9324237}">
  <sheetPr codeName="Blad3"/>
  <dimension ref="A1:B35"/>
  <sheetViews>
    <sheetView view="pageLayout" topLeftCell="A11" zoomScale="130" zoomScaleNormal="100" zoomScalePageLayoutView="130" workbookViewId="0">
      <selection activeCell="A4" sqref="A4"/>
    </sheetView>
  </sheetViews>
  <sheetFormatPr baseColWidth="10" defaultRowHeight="16"/>
  <cols>
    <col min="1" max="1" width="24.5" customWidth="1"/>
    <col min="2" max="2" width="57.5" customWidth="1"/>
  </cols>
  <sheetData>
    <row r="1" spans="1:2" ht="22" thickBot="1">
      <c r="A1" s="88" t="s">
        <v>130</v>
      </c>
      <c r="B1" s="4"/>
    </row>
    <row r="2" spans="1:2" ht="22" thickBot="1">
      <c r="A2" s="4" t="s">
        <v>22</v>
      </c>
      <c r="B2" s="4"/>
    </row>
    <row r="3" spans="1:2" ht="66" customHeight="1" thickBot="1">
      <c r="A3" s="135" t="s">
        <v>267</v>
      </c>
      <c r="B3" s="136"/>
    </row>
    <row r="4" spans="1:2" ht="27" customHeight="1" thickBot="1">
      <c r="A4" s="4" t="s">
        <v>33</v>
      </c>
      <c r="B4" s="4"/>
    </row>
    <row r="5" spans="1:2" ht="33" thickBot="1">
      <c r="A5" s="8" t="s">
        <v>23</v>
      </c>
      <c r="B5" s="10"/>
    </row>
    <row r="6" spans="1:2" ht="33" thickBot="1">
      <c r="A6" s="8" t="s">
        <v>25</v>
      </c>
      <c r="B6" s="11"/>
    </row>
    <row r="7" spans="1:2" ht="33" thickBot="1">
      <c r="A7" s="8" t="s">
        <v>234</v>
      </c>
      <c r="B7" s="11"/>
    </row>
    <row r="8" spans="1:2" ht="17" thickBot="1">
      <c r="A8" s="8" t="s">
        <v>24</v>
      </c>
      <c r="B8" s="11" t="s">
        <v>27</v>
      </c>
    </row>
    <row r="9" spans="1:2" ht="17" thickBot="1">
      <c r="A9" s="8" t="s">
        <v>32</v>
      </c>
      <c r="B9" s="11" t="s">
        <v>74</v>
      </c>
    </row>
    <row r="10" spans="1:2" ht="17" thickBot="1">
      <c r="A10" s="8" t="s">
        <v>29</v>
      </c>
      <c r="B10" s="11" t="s">
        <v>72</v>
      </c>
    </row>
    <row r="11" spans="1:2" ht="20" customHeight="1" thickBot="1">
      <c r="A11" s="8" t="s">
        <v>26</v>
      </c>
      <c r="B11" s="11" t="s">
        <v>40</v>
      </c>
    </row>
    <row r="12" spans="1:2" ht="20" customHeight="1" thickBot="1">
      <c r="A12" s="8" t="s">
        <v>41</v>
      </c>
      <c r="B12" s="22">
        <v>45663</v>
      </c>
    </row>
    <row r="13" spans="1:2" ht="21" customHeight="1" thickBot="1">
      <c r="A13" s="8" t="s">
        <v>56</v>
      </c>
      <c r="B13" s="12">
        <v>3</v>
      </c>
    </row>
    <row r="14" spans="1:2" ht="33" thickBot="1">
      <c r="A14" s="8" t="s">
        <v>227</v>
      </c>
      <c r="B14" s="13"/>
    </row>
    <row r="15" spans="1:2" ht="13" customHeight="1">
      <c r="A15" s="9"/>
      <c r="B15" s="9"/>
    </row>
    <row r="16" spans="1:2" ht="22" thickBot="1">
      <c r="A16" s="4" t="s">
        <v>38</v>
      </c>
      <c r="B16" s="9"/>
    </row>
    <row r="17" spans="1:2" ht="17" thickBot="1">
      <c r="A17" s="8" t="s">
        <v>228</v>
      </c>
      <c r="B17" s="14">
        <f>B13</f>
        <v>3</v>
      </c>
    </row>
    <row r="18" spans="1:2" ht="17" thickBot="1">
      <c r="A18" s="8" t="s">
        <v>34</v>
      </c>
      <c r="B18" s="14">
        <f>IF(B8="TAASK Express with 1 sim room: 1 group of 9 participants each day", 9,18)</f>
        <v>9</v>
      </c>
    </row>
    <row r="19" spans="1:2" ht="17" thickBot="1">
      <c r="A19" s="8" t="s">
        <v>35</v>
      </c>
      <c r="B19" s="15">
        <v>950</v>
      </c>
    </row>
    <row r="20" spans="1:2" ht="33" thickBot="1">
      <c r="A20" s="8" t="s">
        <v>36</v>
      </c>
      <c r="B20" s="15">
        <f>B17*B18*B19</f>
        <v>25650</v>
      </c>
    </row>
    <row r="21" spans="1:2" ht="16" customHeight="1" thickBot="1">
      <c r="A21" s="8" t="s">
        <v>71</v>
      </c>
      <c r="B21" s="114">
        <f>'Other costs, budget summary'!$F$38</f>
        <v>-37404</v>
      </c>
    </row>
    <row r="22" spans="1:2" ht="21" customHeight="1">
      <c r="A22" s="138" t="s">
        <v>213</v>
      </c>
      <c r="B22" s="139"/>
    </row>
    <row r="23" spans="1:2" ht="18" customHeight="1" thickBot="1">
      <c r="A23" s="4" t="s">
        <v>39</v>
      </c>
      <c r="B23" s="9"/>
    </row>
    <row r="24" spans="1:2" ht="18" customHeight="1">
      <c r="A24" s="16" t="s">
        <v>229</v>
      </c>
      <c r="B24" s="9"/>
    </row>
    <row r="25" spans="1:2" ht="16" customHeight="1">
      <c r="A25" t="s">
        <v>47</v>
      </c>
    </row>
    <row r="26" spans="1:2" ht="18" customHeight="1">
      <c r="A26" t="s">
        <v>42</v>
      </c>
    </row>
    <row r="27" spans="1:2" ht="19" customHeight="1">
      <c r="A27" s="17" t="s">
        <v>43</v>
      </c>
      <c r="B27" s="17"/>
    </row>
    <row r="28" spans="1:2">
      <c r="A28" s="140" t="s">
        <v>44</v>
      </c>
      <c r="B28" s="140"/>
    </row>
    <row r="29" spans="1:2" ht="34" customHeight="1">
      <c r="A29" s="137" t="s">
        <v>45</v>
      </c>
      <c r="B29" s="137"/>
    </row>
    <row r="30" spans="1:2" ht="34" customHeight="1" thickBot="1">
      <c r="A30" s="137" t="s">
        <v>70</v>
      </c>
      <c r="B30" s="137"/>
    </row>
    <row r="31" spans="1:2" ht="37" customHeight="1" thickBot="1">
      <c r="A31" s="8" t="s">
        <v>66</v>
      </c>
      <c r="B31" s="11"/>
    </row>
    <row r="32" spans="1:2" ht="37" customHeight="1" thickBot="1">
      <c r="A32" s="8" t="s">
        <v>46</v>
      </c>
      <c r="B32" s="11"/>
    </row>
    <row r="33" spans="2:2">
      <c r="B33" s="116" t="s">
        <v>226</v>
      </c>
    </row>
    <row r="34" spans="2:2" ht="25" customHeight="1"/>
    <row r="35" spans="2:2" ht="25" customHeight="1"/>
  </sheetData>
  <mergeCells count="5">
    <mergeCell ref="A3:B3"/>
    <mergeCell ref="A30:B30"/>
    <mergeCell ref="A22:B22"/>
    <mergeCell ref="A29:B29"/>
    <mergeCell ref="A28:B28"/>
  </mergeCells>
  <dataValidations count="1">
    <dataValidation type="whole" errorStyle="warning" allowBlank="1" showInputMessage="1" showErrorMessage="1" errorTitle="Should be between 1 and 4" sqref="B13" xr:uid="{AF9199B4-4282-214E-8D4B-8D4842C7E4AA}">
      <formula1>1</formula1>
      <formula2>4</formula2>
    </dataValidation>
  </dataValidations>
  <pageMargins left="0.7" right="0.7" top="0.75" bottom="0.75" header="0.3" footer="0.3"/>
  <pageSetup paperSize="9" orientation="portrait" horizontalDpi="0" verticalDpi="0"/>
  <headerFooter>
    <oddHeader>&amp;R&amp;G</oddHeader>
    <oddFooter>&amp;R&amp;"Calibri (Brödtext),Normal"&amp;8Output: &amp;D</oddFooter>
  </headerFooter>
  <legacyDrawingHF r:id="rId1"/>
  <extLst>
    <ext xmlns:x14="http://schemas.microsoft.com/office/spreadsheetml/2009/9/main" uri="{CCE6A557-97BC-4b89-ADB6-D9C93CAAB3DF}">
      <x14:dataValidations xmlns:xm="http://schemas.microsoft.com/office/excel/2006/main" count="3">
        <x14:dataValidation type="list" allowBlank="1" showInputMessage="1" showErrorMessage="1" xr:uid="{DF74DC92-07DF-6448-8621-E7846A61F5A7}">
          <x14:formula1>
            <xm:f>'Prefilled text'!$A$9:$A$11</xm:f>
          </x14:formula1>
          <xm:sqref>B9</xm:sqref>
        </x14:dataValidation>
        <x14:dataValidation type="list" allowBlank="1" showInputMessage="1" showErrorMessage="1" promptTitle="Choose course from list" xr:uid="{FD4C969C-F27F-344C-AEF8-4A3815E77AB6}">
          <x14:formula1>
            <xm:f>'Prefilled text'!$A$2:$A$4</xm:f>
          </x14:formula1>
          <xm:sqref>B8</xm:sqref>
        </x14:dataValidation>
        <x14:dataValidation type="list" allowBlank="1" showInputMessage="1" showErrorMessage="1" xr:uid="{2AC07FB4-2DA9-234F-91DE-BECA79249FDD}">
          <x14:formula1>
            <xm:f>'Prefilled text'!$A$6:$A$7</xm:f>
          </x14:formula1>
          <xm:sqref>B10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41BABD-CCC7-4946-8818-E69FABE6790E}">
  <dimension ref="A1:I65"/>
  <sheetViews>
    <sheetView view="pageLayout" topLeftCell="A52" zoomScale="150" zoomScaleNormal="100" zoomScalePageLayoutView="150" workbookViewId="0">
      <selection activeCell="A38" sqref="A38:H41"/>
    </sheetView>
  </sheetViews>
  <sheetFormatPr baseColWidth="10" defaultRowHeight="16"/>
  <cols>
    <col min="1" max="1" width="30.1640625" customWidth="1"/>
    <col min="2" max="2" width="20" bestFit="1" customWidth="1"/>
    <col min="9" max="9" width="7.83203125" customWidth="1"/>
  </cols>
  <sheetData>
    <row r="1" spans="1:9" ht="21">
      <c r="A1" s="33" t="str">
        <f>'Course overview &amp; order form'!$B$33&amp; " Faculty planning sheet"</f>
        <v>TAASK999 Faculty planning sheet</v>
      </c>
      <c r="B1" s="34"/>
      <c r="C1" s="34"/>
      <c r="D1" s="34"/>
      <c r="E1" s="34"/>
      <c r="F1" s="34"/>
      <c r="G1" s="34"/>
      <c r="H1" s="34"/>
      <c r="I1" s="34"/>
    </row>
    <row r="2" spans="1:9" ht="32" customHeight="1">
      <c r="A2" s="150" t="s">
        <v>88</v>
      </c>
      <c r="B2" s="150"/>
      <c r="C2" s="150"/>
      <c r="D2" s="150"/>
      <c r="E2" s="150"/>
      <c r="F2" s="150"/>
      <c r="G2" s="150"/>
      <c r="H2" s="150"/>
      <c r="I2" s="150"/>
    </row>
    <row r="3" spans="1:9" ht="11" customHeight="1">
      <c r="A3" s="6"/>
      <c r="B3" s="6"/>
      <c r="C3" s="6"/>
      <c r="D3" s="6"/>
      <c r="E3" s="6"/>
      <c r="F3" s="6"/>
      <c r="G3" s="6"/>
      <c r="H3" s="6"/>
      <c r="I3" s="6"/>
    </row>
    <row r="4" spans="1:9">
      <c r="A4" s="55" t="str">
        <f>"Prefilled data: "&amp;'Course overview &amp; order form'!A8</f>
        <v>Prefilled data: Which course?</v>
      </c>
      <c r="B4" s="56" t="str">
        <f>'Course overview &amp; order form'!B8</f>
        <v>TAASK Express with 1 sim room: 1 group of 9 participants each day</v>
      </c>
      <c r="C4" s="56"/>
      <c r="D4" s="56"/>
      <c r="E4" s="56"/>
      <c r="F4" s="57"/>
      <c r="G4" s="34"/>
      <c r="H4" s="34"/>
      <c r="I4" s="34"/>
    </row>
    <row r="5" spans="1:9">
      <c r="A5" s="58" t="str">
        <f>'Course overview &amp; order form'!A9</f>
        <v>OR or ICU?</v>
      </c>
      <c r="B5" s="34" t="str">
        <f>'Course overview &amp; order form'!B9</f>
        <v>OR ie course for anesthesiologists, nurse anesthetists, ODAs and auxillaries</v>
      </c>
      <c r="C5" s="34"/>
      <c r="D5" s="34"/>
      <c r="E5" s="34"/>
      <c r="F5" s="59"/>
      <c r="G5" s="34"/>
      <c r="H5" s="34"/>
      <c r="I5" s="34"/>
    </row>
    <row r="6" spans="1:9">
      <c r="A6" s="58" t="str">
        <f>'Course overview &amp; order form'!A11</f>
        <v>Name of venue:</v>
      </c>
      <c r="B6" s="34" t="str">
        <f>'Course overview &amp; order form'!B11</f>
        <v>eg "COP, Lund", "THIVA+IVA, Lund", "OP, Ystad"</v>
      </c>
      <c r="C6" s="34"/>
      <c r="D6" s="34"/>
      <c r="E6" s="34"/>
      <c r="F6" s="59"/>
      <c r="G6" s="34"/>
      <c r="H6" s="34"/>
      <c r="I6" s="34"/>
    </row>
    <row r="7" spans="1:9">
      <c r="A7" s="58" t="str">
        <f>'Course overview &amp; order form'!A12</f>
        <v>Day and date of preparation day</v>
      </c>
      <c r="B7" s="35">
        <f>'Course overview &amp; order form'!B12</f>
        <v>45663</v>
      </c>
      <c r="C7" s="34"/>
      <c r="D7" s="34"/>
      <c r="E7" s="34"/>
      <c r="F7" s="59"/>
      <c r="G7" s="34"/>
      <c r="H7" s="34"/>
      <c r="I7" s="34"/>
    </row>
    <row r="8" spans="1:9">
      <c r="A8" s="60" t="str">
        <f>'Course overview &amp; order form'!A13</f>
        <v>How many course days in total?</v>
      </c>
      <c r="B8" s="61">
        <f>'Course overview &amp; order form'!B13</f>
        <v>3</v>
      </c>
      <c r="C8" s="61"/>
      <c r="D8" s="61"/>
      <c r="E8" s="61"/>
      <c r="F8" s="62"/>
      <c r="G8" s="34"/>
      <c r="H8" s="34"/>
      <c r="I8" s="34"/>
    </row>
    <row r="9" spans="1:9" ht="5" customHeight="1">
      <c r="A9" s="32"/>
      <c r="B9" s="31"/>
      <c r="C9" s="31"/>
      <c r="D9" s="31"/>
      <c r="E9" s="31"/>
      <c r="F9" s="31"/>
      <c r="G9" s="31"/>
      <c r="H9" s="31"/>
      <c r="I9" s="34"/>
    </row>
    <row r="10" spans="1:9" ht="24">
      <c r="A10" s="32" t="s">
        <v>10</v>
      </c>
      <c r="B10" s="31"/>
      <c r="C10" s="31"/>
      <c r="D10" s="31"/>
      <c r="E10" s="31"/>
      <c r="F10" s="31"/>
      <c r="G10" s="31"/>
      <c r="H10" s="31"/>
      <c r="I10" s="34"/>
    </row>
    <row r="11" spans="1:9">
      <c r="A11" s="3"/>
      <c r="B11" s="41" t="s">
        <v>17</v>
      </c>
      <c r="C11" s="41" t="s">
        <v>18</v>
      </c>
      <c r="D11" s="41" t="s">
        <v>19</v>
      </c>
      <c r="E11" s="41" t="s">
        <v>78</v>
      </c>
      <c r="F11" s="41" t="s">
        <v>85</v>
      </c>
      <c r="G11" s="41" t="s">
        <v>84</v>
      </c>
      <c r="H11" s="38" t="s">
        <v>79</v>
      </c>
      <c r="I11" s="34"/>
    </row>
    <row r="12" spans="1:9">
      <c r="A12" s="54" t="s">
        <v>11</v>
      </c>
      <c r="B12" s="43" t="s">
        <v>80</v>
      </c>
      <c r="C12" s="44">
        <f>$B$8+1</f>
        <v>4</v>
      </c>
      <c r="D12" s="45"/>
      <c r="E12" s="45"/>
      <c r="F12" s="45"/>
      <c r="G12" s="45"/>
      <c r="H12" s="46">
        <f>C12*(D12*1.32+E12)+F12+G12</f>
        <v>0</v>
      </c>
      <c r="I12" s="34"/>
    </row>
    <row r="13" spans="1:9">
      <c r="A13" s="3" t="s">
        <v>12</v>
      </c>
      <c r="B13" s="43" t="s">
        <v>83</v>
      </c>
      <c r="C13" s="44">
        <f>$B$8+1</f>
        <v>4</v>
      </c>
      <c r="D13" s="45"/>
      <c r="E13" s="45"/>
      <c r="F13" s="45"/>
      <c r="G13" s="45"/>
      <c r="H13" s="46">
        <f>C13*(D13*1.32+E13)+F13+G13</f>
        <v>0</v>
      </c>
      <c r="I13" s="34"/>
    </row>
    <row r="14" spans="1:9" ht="6" customHeight="1">
      <c r="A14" s="31"/>
      <c r="B14" s="31"/>
      <c r="C14" s="31"/>
      <c r="D14" s="46"/>
      <c r="E14" s="46"/>
      <c r="F14" s="46"/>
      <c r="G14" s="46"/>
      <c r="H14" s="46"/>
      <c r="I14" s="34"/>
    </row>
    <row r="15" spans="1:9">
      <c r="A15" s="53" t="s">
        <v>13</v>
      </c>
      <c r="B15" s="41" t="s">
        <v>17</v>
      </c>
      <c r="C15" s="41" t="s">
        <v>18</v>
      </c>
      <c r="D15" s="47" t="s">
        <v>19</v>
      </c>
      <c r="E15" s="47" t="s">
        <v>78</v>
      </c>
      <c r="F15" s="47" t="s">
        <v>85</v>
      </c>
      <c r="G15" s="47" t="s">
        <v>84</v>
      </c>
      <c r="H15" s="48" t="s">
        <v>79</v>
      </c>
      <c r="I15" s="34"/>
    </row>
    <row r="16" spans="1:9">
      <c r="A16" s="3" t="s">
        <v>14</v>
      </c>
      <c r="B16" s="43" t="s">
        <v>80</v>
      </c>
      <c r="C16" s="44">
        <f>$B$8+1</f>
        <v>4</v>
      </c>
      <c r="D16" s="45"/>
      <c r="E16" s="45"/>
      <c r="F16" s="45"/>
      <c r="G16" s="45"/>
      <c r="H16" s="46">
        <f>C16*(D16*1.32+E16)+F16+G16</f>
        <v>0</v>
      </c>
      <c r="I16" s="34"/>
    </row>
    <row r="17" spans="1:9">
      <c r="A17" s="3" t="s">
        <v>15</v>
      </c>
      <c r="B17" s="43" t="s">
        <v>80</v>
      </c>
      <c r="C17" s="44">
        <f>$B$8+1</f>
        <v>4</v>
      </c>
      <c r="D17" s="45"/>
      <c r="E17" s="45"/>
      <c r="F17" s="45"/>
      <c r="G17" s="45"/>
      <c r="H17" s="46">
        <f t="shared" ref="H17:H19" si="0">C17*(D17*1.32+E17)+F17+G17</f>
        <v>0</v>
      </c>
      <c r="I17" s="34"/>
    </row>
    <row r="18" spans="1:9">
      <c r="A18" s="3" t="s">
        <v>16</v>
      </c>
      <c r="B18" s="43" t="s">
        <v>80</v>
      </c>
      <c r="C18" s="44">
        <f>$B$8+1</f>
        <v>4</v>
      </c>
      <c r="D18" s="45"/>
      <c r="E18" s="45"/>
      <c r="F18" s="45"/>
      <c r="G18" s="45"/>
      <c r="H18" s="46">
        <f t="shared" si="0"/>
        <v>0</v>
      </c>
      <c r="I18" s="34"/>
    </row>
    <row r="19" spans="1:9">
      <c r="A19" s="3" t="s">
        <v>0</v>
      </c>
      <c r="B19" s="43" t="s">
        <v>80</v>
      </c>
      <c r="C19" s="44">
        <f>$B$8+1</f>
        <v>4</v>
      </c>
      <c r="D19" s="45"/>
      <c r="E19" s="45"/>
      <c r="F19" s="45"/>
      <c r="G19" s="45"/>
      <c r="H19" s="46">
        <f t="shared" si="0"/>
        <v>0</v>
      </c>
      <c r="I19" s="34"/>
    </row>
    <row r="20" spans="1:9" ht="5" customHeight="1">
      <c r="A20" s="31"/>
      <c r="B20" s="31"/>
      <c r="C20" s="31"/>
      <c r="D20" s="46"/>
      <c r="E20" s="46"/>
      <c r="F20" s="49"/>
      <c r="G20" s="49"/>
      <c r="H20" s="46"/>
      <c r="I20" s="34"/>
    </row>
    <row r="21" spans="1:9">
      <c r="A21" s="53" t="s">
        <v>81</v>
      </c>
      <c r="B21" s="41" t="s">
        <v>17</v>
      </c>
      <c r="C21" s="41" t="s">
        <v>18</v>
      </c>
      <c r="D21" s="47" t="s">
        <v>19</v>
      </c>
      <c r="E21" s="47" t="s">
        <v>78</v>
      </c>
      <c r="F21" s="47" t="s">
        <v>85</v>
      </c>
      <c r="G21" s="47" t="s">
        <v>84</v>
      </c>
      <c r="H21" s="48" t="s">
        <v>79</v>
      </c>
      <c r="I21" s="34"/>
    </row>
    <row r="22" spans="1:9">
      <c r="A22" s="3" t="s">
        <v>14</v>
      </c>
      <c r="B22" s="43" t="s">
        <v>82</v>
      </c>
      <c r="C22" s="44">
        <f>$B$8+1</f>
        <v>4</v>
      </c>
      <c r="D22" s="45"/>
      <c r="E22" s="45"/>
      <c r="F22" s="45"/>
      <c r="G22" s="45"/>
      <c r="H22" s="46">
        <f t="shared" ref="H22:H25" si="1">C22*(D22*1.32+E22)+F22+G22</f>
        <v>0</v>
      </c>
      <c r="I22" s="34"/>
    </row>
    <row r="23" spans="1:9">
      <c r="A23" s="3" t="s">
        <v>15</v>
      </c>
      <c r="B23" s="43" t="s">
        <v>82</v>
      </c>
      <c r="C23" s="44">
        <f>$B$8+1</f>
        <v>4</v>
      </c>
      <c r="D23" s="45"/>
      <c r="E23" s="45"/>
      <c r="F23" s="45"/>
      <c r="G23" s="45"/>
      <c r="H23" s="46">
        <f t="shared" si="1"/>
        <v>0</v>
      </c>
      <c r="I23" s="34"/>
    </row>
    <row r="24" spans="1:9">
      <c r="A24" s="3" t="s">
        <v>16</v>
      </c>
      <c r="B24" s="43" t="s">
        <v>82</v>
      </c>
      <c r="C24" s="44">
        <f>$B$8+1</f>
        <v>4</v>
      </c>
      <c r="D24" s="45"/>
      <c r="E24" s="45"/>
      <c r="F24" s="45"/>
      <c r="G24" s="45"/>
      <c r="H24" s="46">
        <f t="shared" si="1"/>
        <v>0</v>
      </c>
      <c r="I24" s="34"/>
    </row>
    <row r="25" spans="1:9">
      <c r="A25" s="3" t="s">
        <v>0</v>
      </c>
      <c r="B25" s="43" t="s">
        <v>82</v>
      </c>
      <c r="C25" s="44">
        <f>$B$8+1</f>
        <v>4</v>
      </c>
      <c r="D25" s="45"/>
      <c r="E25" s="45"/>
      <c r="F25" s="45"/>
      <c r="G25" s="45"/>
      <c r="H25" s="46">
        <f t="shared" si="1"/>
        <v>0</v>
      </c>
      <c r="I25" s="34"/>
    </row>
    <row r="26" spans="1:9" ht="5" customHeight="1">
      <c r="A26" s="31"/>
      <c r="B26" s="39"/>
      <c r="C26" s="40"/>
      <c r="D26" s="50"/>
      <c r="E26" s="50"/>
      <c r="F26" s="50"/>
      <c r="G26" s="50"/>
      <c r="H26" s="46"/>
      <c r="I26" s="34"/>
    </row>
    <row r="27" spans="1:9">
      <c r="A27" s="3"/>
      <c r="B27" s="41" t="s">
        <v>17</v>
      </c>
      <c r="C27" s="41" t="s">
        <v>18</v>
      </c>
      <c r="D27" s="47" t="s">
        <v>19</v>
      </c>
      <c r="E27" s="47" t="s">
        <v>78</v>
      </c>
      <c r="F27" s="47" t="s">
        <v>85</v>
      </c>
      <c r="G27" s="47" t="s">
        <v>84</v>
      </c>
      <c r="H27" s="48" t="s">
        <v>79</v>
      </c>
      <c r="I27" s="34"/>
    </row>
    <row r="28" spans="1:9">
      <c r="A28" s="3" t="s">
        <v>3</v>
      </c>
      <c r="B28" s="42" t="s">
        <v>83</v>
      </c>
      <c r="C28" s="42">
        <f>$B$8+1</f>
        <v>4</v>
      </c>
      <c r="D28" s="51"/>
      <c r="E28" s="51"/>
      <c r="F28" s="51"/>
      <c r="G28" s="51"/>
      <c r="H28" s="46">
        <f t="shared" ref="H28:H29" si="2">C28*(D28*1.32+E28)+F28+G28</f>
        <v>0</v>
      </c>
      <c r="I28" s="34"/>
    </row>
    <row r="29" spans="1:9">
      <c r="A29" s="3" t="s">
        <v>3</v>
      </c>
      <c r="B29" s="42" t="s">
        <v>83</v>
      </c>
      <c r="C29" s="42">
        <f>$B$8+1</f>
        <v>4</v>
      </c>
      <c r="D29" s="51"/>
      <c r="E29" s="51"/>
      <c r="F29" s="51"/>
      <c r="G29" s="51"/>
      <c r="H29" s="46">
        <f t="shared" si="2"/>
        <v>0</v>
      </c>
      <c r="I29" s="34"/>
    </row>
    <row r="30" spans="1:9" ht="5" customHeight="1" thickBot="1">
      <c r="A30" s="31"/>
      <c r="B30" s="31"/>
      <c r="C30" s="31"/>
      <c r="D30" s="36"/>
      <c r="E30" s="36"/>
      <c r="G30" s="36"/>
      <c r="H30" s="36"/>
      <c r="I30" s="36"/>
    </row>
    <row r="31" spans="1:9" ht="17" thickBot="1">
      <c r="A31" s="148" t="s">
        <v>6</v>
      </c>
      <c r="B31" s="149"/>
      <c r="C31" s="149"/>
      <c r="D31" s="149"/>
      <c r="E31" s="149"/>
      <c r="F31" s="52">
        <f>-SUM(F12:F30)</f>
        <v>0</v>
      </c>
      <c r="G31" s="52">
        <f>-SUM(G12:G30)</f>
        <v>0</v>
      </c>
      <c r="H31" s="52">
        <f>-SUM(H12:H30)</f>
        <v>0</v>
      </c>
      <c r="I31" s="37"/>
    </row>
    <row r="32" spans="1:9" ht="5" customHeight="1">
      <c r="A32" s="34"/>
      <c r="B32" s="34"/>
      <c r="C32" s="34"/>
      <c r="D32" s="34"/>
      <c r="E32" s="34"/>
      <c r="F32" s="34"/>
      <c r="G32" s="34"/>
      <c r="H32" s="34"/>
      <c r="I32" s="34"/>
    </row>
    <row r="33" spans="1:9">
      <c r="A33" s="34" t="s">
        <v>86</v>
      </c>
      <c r="B33" s="34"/>
      <c r="C33" s="34"/>
      <c r="D33" s="34"/>
      <c r="E33" s="34"/>
      <c r="F33" s="34"/>
      <c r="G33" s="34"/>
      <c r="H33" s="34"/>
      <c r="I33" s="34"/>
    </row>
    <row r="34" spans="1:9" ht="31" customHeight="1">
      <c r="A34" s="150" t="s">
        <v>87</v>
      </c>
      <c r="B34" s="137"/>
      <c r="C34" s="137"/>
      <c r="D34" s="137"/>
      <c r="E34" s="137"/>
      <c r="F34" s="137"/>
      <c r="G34" s="137"/>
      <c r="H34" s="137"/>
      <c r="I34" s="137"/>
    </row>
    <row r="35" spans="1:9">
      <c r="A35" s="31"/>
      <c r="B35" s="31"/>
      <c r="C35" s="31"/>
      <c r="D35" s="31"/>
      <c r="E35" s="31"/>
      <c r="F35" s="31"/>
      <c r="G35" s="31"/>
      <c r="H35" s="31"/>
      <c r="I35" s="34"/>
    </row>
    <row r="36" spans="1:9" ht="17" thickBot="1">
      <c r="A36" s="144" t="s">
        <v>20</v>
      </c>
      <c r="B36" s="145"/>
      <c r="C36" s="145"/>
      <c r="D36" s="145"/>
      <c r="E36" s="145"/>
      <c r="F36" s="145"/>
      <c r="G36" s="145"/>
      <c r="H36" s="146"/>
      <c r="I36" s="34"/>
    </row>
    <row r="37" spans="1:9" ht="39" customHeight="1" thickBot="1">
      <c r="A37" s="135" t="s">
        <v>94</v>
      </c>
      <c r="B37" s="154"/>
      <c r="C37" s="154"/>
      <c r="D37" s="154"/>
      <c r="E37" s="154"/>
      <c r="F37" s="154"/>
      <c r="G37" s="154"/>
      <c r="H37" s="136"/>
      <c r="I37" s="34"/>
    </row>
    <row r="38" spans="1:9" ht="17" thickBot="1">
      <c r="A38" s="147"/>
      <c r="B38" s="147"/>
      <c r="C38" s="147"/>
      <c r="D38" s="147"/>
      <c r="E38" s="147"/>
      <c r="F38" s="147"/>
      <c r="G38" s="147"/>
      <c r="H38" s="147"/>
      <c r="I38" s="34"/>
    </row>
    <row r="39" spans="1:9" ht="17" thickBot="1">
      <c r="A39" s="147"/>
      <c r="B39" s="147"/>
      <c r="C39" s="147"/>
      <c r="D39" s="147"/>
      <c r="E39" s="147"/>
      <c r="F39" s="147"/>
      <c r="G39" s="147"/>
      <c r="H39" s="147"/>
      <c r="I39" s="34"/>
    </row>
    <row r="40" spans="1:9" ht="17" thickBot="1">
      <c r="A40" s="147"/>
      <c r="B40" s="147"/>
      <c r="C40" s="147"/>
      <c r="D40" s="147"/>
      <c r="E40" s="147"/>
      <c r="F40" s="147"/>
      <c r="G40" s="147"/>
      <c r="H40" s="147"/>
      <c r="I40" s="34"/>
    </row>
    <row r="41" spans="1:9" ht="17" thickBot="1">
      <c r="A41" s="147"/>
      <c r="B41" s="147"/>
      <c r="C41" s="147"/>
      <c r="D41" s="147"/>
      <c r="E41" s="147"/>
      <c r="F41" s="147"/>
      <c r="G41" s="147"/>
      <c r="H41" s="147"/>
      <c r="I41" s="34"/>
    </row>
    <row r="42" spans="1:9">
      <c r="A42" s="34"/>
      <c r="B42" s="34"/>
      <c r="C42" s="34"/>
      <c r="D42" s="34"/>
      <c r="E42" s="34"/>
      <c r="F42" s="34"/>
      <c r="G42" s="34"/>
      <c r="H42" s="34"/>
      <c r="I42" s="34"/>
    </row>
    <row r="43" spans="1:9" ht="22" thickBot="1">
      <c r="A43" s="4" t="s">
        <v>89</v>
      </c>
      <c r="B43" s="34"/>
      <c r="C43" s="34"/>
      <c r="D43" s="34"/>
      <c r="E43" s="34"/>
      <c r="F43" s="34"/>
      <c r="G43" s="34"/>
      <c r="H43" s="34"/>
      <c r="I43" s="34"/>
    </row>
    <row r="44" spans="1:9">
      <c r="A44" s="151" t="s">
        <v>90</v>
      </c>
      <c r="B44" s="152"/>
      <c r="C44" s="152"/>
      <c r="D44" s="152"/>
      <c r="E44" s="152"/>
      <c r="F44" s="152"/>
      <c r="G44" s="152"/>
      <c r="H44" s="153"/>
      <c r="I44" s="34"/>
    </row>
    <row r="45" spans="1:9">
      <c r="A45" s="141" t="s">
        <v>93</v>
      </c>
      <c r="B45" s="142"/>
      <c r="C45" s="142"/>
      <c r="D45" s="142"/>
      <c r="E45" s="142"/>
      <c r="F45" s="142"/>
      <c r="G45" s="142"/>
      <c r="H45" s="143"/>
      <c r="I45" s="34"/>
    </row>
    <row r="46" spans="1:9">
      <c r="A46" s="64" t="s">
        <v>91</v>
      </c>
      <c r="B46" s="65"/>
      <c r="C46" s="65"/>
      <c r="D46" s="65"/>
      <c r="E46" s="65"/>
      <c r="F46" s="65"/>
      <c r="G46" s="65"/>
      <c r="H46" s="66"/>
      <c r="I46" s="34"/>
    </row>
    <row r="47" spans="1:9">
      <c r="A47" s="67" t="s">
        <v>92</v>
      </c>
      <c r="B47" s="68"/>
      <c r="C47" s="68"/>
      <c r="D47" s="68"/>
      <c r="E47" s="68"/>
      <c r="F47" s="68"/>
      <c r="G47" s="68"/>
      <c r="H47" s="69"/>
      <c r="I47" s="34"/>
    </row>
    <row r="48" spans="1:9">
      <c r="A48" s="34"/>
      <c r="B48" s="34"/>
      <c r="C48" s="34"/>
      <c r="D48" s="34"/>
      <c r="E48" s="34"/>
      <c r="F48" s="34"/>
      <c r="G48" s="34"/>
      <c r="H48" s="34"/>
      <c r="I48" s="34"/>
    </row>
    <row r="49" spans="1:9">
      <c r="A49" s="34"/>
      <c r="B49" s="34"/>
      <c r="C49" s="34"/>
      <c r="D49" s="34"/>
      <c r="E49" s="34"/>
      <c r="F49" s="34"/>
      <c r="G49" s="34"/>
      <c r="H49" s="34"/>
      <c r="I49" s="34"/>
    </row>
    <row r="50" spans="1:9">
      <c r="A50" s="34"/>
      <c r="B50" s="34"/>
      <c r="C50" s="34"/>
      <c r="D50" s="34"/>
      <c r="E50" s="34"/>
      <c r="F50" s="34"/>
      <c r="G50" s="34"/>
      <c r="H50" s="34"/>
      <c r="I50" s="34"/>
    </row>
    <row r="51" spans="1:9">
      <c r="A51" s="34"/>
      <c r="B51" s="34"/>
      <c r="C51" s="34"/>
      <c r="D51" s="34"/>
      <c r="E51" s="34"/>
      <c r="F51" s="34"/>
      <c r="G51" s="34"/>
      <c r="H51" s="34"/>
      <c r="I51" s="34"/>
    </row>
    <row r="52" spans="1:9">
      <c r="A52" s="34"/>
      <c r="B52" s="34"/>
      <c r="C52" s="34"/>
      <c r="D52" s="34"/>
      <c r="E52" s="34"/>
      <c r="F52" s="34"/>
      <c r="G52" s="34"/>
      <c r="H52" s="34"/>
      <c r="I52" s="34"/>
    </row>
    <row r="53" spans="1:9">
      <c r="A53" s="34"/>
      <c r="B53" s="34"/>
      <c r="C53" s="34"/>
      <c r="D53" s="34"/>
      <c r="E53" s="34"/>
      <c r="F53" s="34"/>
      <c r="G53" s="34"/>
      <c r="H53" s="34"/>
      <c r="I53" s="34"/>
    </row>
    <row r="54" spans="1:9">
      <c r="A54" s="34"/>
      <c r="B54" s="34"/>
      <c r="C54" s="34"/>
      <c r="D54" s="34"/>
      <c r="E54" s="34"/>
      <c r="F54" s="34"/>
      <c r="G54" s="34"/>
      <c r="H54" s="34"/>
      <c r="I54" s="34"/>
    </row>
    <row r="55" spans="1:9">
      <c r="A55" s="34"/>
      <c r="B55" s="34"/>
      <c r="C55" s="34"/>
      <c r="D55" s="34"/>
      <c r="E55" s="34"/>
      <c r="F55" s="34"/>
      <c r="G55" s="34"/>
      <c r="H55" s="34"/>
      <c r="I55" s="34"/>
    </row>
    <row r="56" spans="1:9">
      <c r="A56" s="34"/>
      <c r="B56" s="34"/>
      <c r="C56" s="34"/>
      <c r="D56" s="34"/>
      <c r="E56" s="34"/>
      <c r="F56" s="34"/>
      <c r="G56" s="34"/>
      <c r="H56" s="34"/>
      <c r="I56" s="34"/>
    </row>
    <row r="57" spans="1:9">
      <c r="A57" s="34"/>
      <c r="B57" s="34"/>
      <c r="C57" s="34"/>
      <c r="D57" s="34"/>
      <c r="E57" s="34"/>
      <c r="F57" s="34"/>
      <c r="G57" s="34"/>
      <c r="H57" s="34"/>
      <c r="I57" s="34"/>
    </row>
    <row r="58" spans="1:9">
      <c r="A58" s="34"/>
      <c r="B58" s="34"/>
      <c r="C58" s="34"/>
      <c r="D58" s="34"/>
      <c r="E58" s="34"/>
      <c r="F58" s="34"/>
      <c r="G58" s="34"/>
      <c r="H58" s="34"/>
      <c r="I58" s="34"/>
    </row>
    <row r="59" spans="1:9">
      <c r="A59" s="34"/>
      <c r="B59" s="34"/>
      <c r="C59" s="34"/>
      <c r="D59" s="34"/>
      <c r="E59" s="34"/>
      <c r="F59" s="34"/>
      <c r="G59" s="34"/>
      <c r="H59" s="34"/>
      <c r="I59" s="34"/>
    </row>
    <row r="60" spans="1:9">
      <c r="I60" s="34"/>
    </row>
    <row r="61" spans="1:9">
      <c r="I61" s="34"/>
    </row>
    <row r="62" spans="1:9">
      <c r="I62" s="34"/>
    </row>
    <row r="63" spans="1:9">
      <c r="I63" s="34"/>
    </row>
    <row r="64" spans="1:9">
      <c r="I64" s="34"/>
    </row>
    <row r="65" spans="9:9">
      <c r="I65" s="34"/>
    </row>
  </sheetData>
  <mergeCells count="8">
    <mergeCell ref="A45:H45"/>
    <mergeCell ref="A36:H36"/>
    <mergeCell ref="A38:H41"/>
    <mergeCell ref="A31:E31"/>
    <mergeCell ref="A2:I2"/>
    <mergeCell ref="A34:I34"/>
    <mergeCell ref="A44:H44"/>
    <mergeCell ref="A37:H37"/>
  </mergeCells>
  <pageMargins left="0.70866141732283472" right="0.70866141732283472" top="0.74803149606299213" bottom="0.74803149606299213" header="0.31496062992125984" footer="0.31496062992125984"/>
  <pageSetup paperSize="9" orientation="landscape" horizontalDpi="0" verticalDpi="0"/>
  <headerFooter>
    <oddHeader>&amp;LFaculty planning // TAASK&amp;R&amp;G</oddHeader>
    <oddFooter>&amp;ROutput: &amp;D</oddFooter>
  </headerFooter>
  <legacyDrawingHF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F09D68-9B7B-A546-B61F-1C8AFCABD141}">
  <dimension ref="A1:H44"/>
  <sheetViews>
    <sheetView tabSelected="1" view="pageLayout" zoomScaleNormal="100" workbookViewId="0">
      <selection activeCell="G36" sqref="G36"/>
    </sheetView>
  </sheetViews>
  <sheetFormatPr baseColWidth="10" defaultRowHeight="16"/>
  <cols>
    <col min="1" max="1" width="16.83203125" customWidth="1"/>
    <col min="2" max="2" width="2.1640625" customWidth="1"/>
    <col min="3" max="3" width="21.83203125" customWidth="1"/>
    <col min="4" max="4" width="27.1640625" customWidth="1"/>
    <col min="5" max="5" width="20.1640625" customWidth="1"/>
    <col min="6" max="6" width="18.1640625" customWidth="1"/>
    <col min="7" max="7" width="15" customWidth="1"/>
  </cols>
  <sheetData>
    <row r="1" spans="1:7" ht="22" thickBot="1">
      <c r="A1" s="4" t="str">
        <f>'Course overview &amp; order form'!$B$33&amp;" Planning of course participants, fill in or adjust the yellow boxes, see notes in red and the Conditions and Information tab"</f>
        <v>TAASK999 Planning of course participants, fill in or adjust the yellow boxes, see notes in red and the Conditions and Information tab</v>
      </c>
      <c r="B1" s="34"/>
      <c r="C1" s="34"/>
      <c r="D1" s="34"/>
      <c r="E1" s="34"/>
      <c r="F1" s="34"/>
      <c r="G1" s="34"/>
    </row>
    <row r="2" spans="1:7">
      <c r="A2" s="72" t="s">
        <v>219</v>
      </c>
      <c r="B2" s="56"/>
      <c r="C2" s="56"/>
      <c r="D2" s="57"/>
      <c r="E2" s="34"/>
      <c r="F2" s="72" t="s">
        <v>215</v>
      </c>
      <c r="G2" s="57"/>
    </row>
    <row r="3" spans="1:7">
      <c r="A3" s="159" t="s">
        <v>225</v>
      </c>
      <c r="B3" s="160"/>
      <c r="C3" s="160"/>
      <c r="D3" s="161"/>
      <c r="E3" s="34"/>
      <c r="F3" s="73" t="s">
        <v>50</v>
      </c>
      <c r="G3" s="74">
        <v>4000</v>
      </c>
    </row>
    <row r="4" spans="1:7">
      <c r="A4" s="159" t="s">
        <v>224</v>
      </c>
      <c r="B4" s="160"/>
      <c r="C4" s="160"/>
      <c r="D4" s="161"/>
      <c r="E4" s="34"/>
      <c r="F4" s="75" t="s">
        <v>3</v>
      </c>
      <c r="G4" s="76">
        <v>2500</v>
      </c>
    </row>
    <row r="5" spans="1:7">
      <c r="A5" s="159" t="s">
        <v>223</v>
      </c>
      <c r="B5" s="160"/>
      <c r="C5" s="160"/>
      <c r="D5" s="161"/>
      <c r="E5" s="34"/>
      <c r="F5" s="34"/>
      <c r="G5" s="34"/>
    </row>
    <row r="6" spans="1:7">
      <c r="A6" s="159" t="s">
        <v>222</v>
      </c>
      <c r="B6" s="160"/>
      <c r="C6" s="160"/>
      <c r="D6" s="161"/>
      <c r="E6" s="34"/>
      <c r="F6" s="165" t="s">
        <v>1</v>
      </c>
      <c r="G6" s="155">
        <f>'Course overview &amp; order form'!B13</f>
        <v>3</v>
      </c>
    </row>
    <row r="7" spans="1:7">
      <c r="A7" s="159" t="s">
        <v>221</v>
      </c>
      <c r="B7" s="160"/>
      <c r="C7" s="160"/>
      <c r="D7" s="161"/>
      <c r="E7" s="34"/>
      <c r="F7" s="166"/>
      <c r="G7" s="156"/>
    </row>
    <row r="8" spans="1:7">
      <c r="A8" s="162" t="s">
        <v>220</v>
      </c>
      <c r="B8" s="163"/>
      <c r="C8" s="163"/>
      <c r="D8" s="164"/>
      <c r="E8" s="34"/>
      <c r="F8" s="34"/>
      <c r="G8" s="34"/>
    </row>
    <row r="9" spans="1:7" ht="7" customHeight="1" thickBot="1">
      <c r="A9" s="71"/>
      <c r="B9" s="34"/>
      <c r="C9" s="34"/>
      <c r="D9" s="34"/>
      <c r="E9" s="34"/>
      <c r="F9" s="34"/>
      <c r="G9" s="34"/>
    </row>
    <row r="10" spans="1:7" s="29" customFormat="1" ht="36" customHeight="1" thickBot="1">
      <c r="A10" s="8" t="s">
        <v>4</v>
      </c>
      <c r="B10" s="3"/>
      <c r="C10" s="119" t="s">
        <v>7</v>
      </c>
      <c r="D10" s="119" t="s">
        <v>97</v>
      </c>
      <c r="E10" s="118" t="s">
        <v>218</v>
      </c>
      <c r="F10" s="118" t="s">
        <v>96</v>
      </c>
      <c r="G10" s="117" t="s">
        <v>9</v>
      </c>
    </row>
    <row r="11" spans="1:7" s="29" customFormat="1" ht="22" customHeight="1" thickBot="1">
      <c r="A11" s="167" t="s">
        <v>95</v>
      </c>
      <c r="B11" s="3">
        <v>1</v>
      </c>
      <c r="C11" s="2" t="s">
        <v>5</v>
      </c>
      <c r="D11" s="1"/>
      <c r="E11" s="1"/>
      <c r="F11" s="77"/>
      <c r="G11" s="46">
        <f t="shared" ref="G11:G19" si="0">F11*$G$6</f>
        <v>0</v>
      </c>
    </row>
    <row r="12" spans="1:7" s="29" customFormat="1" ht="13" thickBot="1">
      <c r="A12" s="167"/>
      <c r="B12" s="3">
        <f>B11+1</f>
        <v>2</v>
      </c>
      <c r="C12" s="2" t="s">
        <v>5</v>
      </c>
      <c r="D12" s="1"/>
      <c r="E12" s="1"/>
      <c r="F12" s="77"/>
      <c r="G12" s="46">
        <f t="shared" si="0"/>
        <v>0</v>
      </c>
    </row>
    <row r="13" spans="1:7" s="29" customFormat="1" ht="13" thickBot="1">
      <c r="A13" s="167"/>
      <c r="B13" s="3">
        <f t="shared" ref="B13:B19" si="1">B12+1</f>
        <v>3</v>
      </c>
      <c r="C13" s="2" t="s">
        <v>5</v>
      </c>
      <c r="D13" s="1"/>
      <c r="E13" s="1"/>
      <c r="F13" s="77"/>
      <c r="G13" s="46">
        <f t="shared" si="0"/>
        <v>0</v>
      </c>
    </row>
    <row r="14" spans="1:7" s="29" customFormat="1" ht="13" thickBot="1">
      <c r="A14" s="167"/>
      <c r="B14" s="3">
        <f t="shared" si="1"/>
        <v>4</v>
      </c>
      <c r="C14" s="1" t="s">
        <v>50</v>
      </c>
      <c r="D14" s="1"/>
      <c r="E14" s="1"/>
      <c r="F14" s="77"/>
      <c r="G14" s="46">
        <f t="shared" si="0"/>
        <v>0</v>
      </c>
    </row>
    <row r="15" spans="1:7" s="29" customFormat="1" ht="13" thickBot="1">
      <c r="A15" s="167"/>
      <c r="B15" s="3">
        <f t="shared" si="1"/>
        <v>5</v>
      </c>
      <c r="C15" s="2" t="s">
        <v>21</v>
      </c>
      <c r="D15" s="1"/>
      <c r="E15" s="1"/>
      <c r="F15" s="77"/>
      <c r="G15" s="46">
        <f t="shared" si="0"/>
        <v>0</v>
      </c>
    </row>
    <row r="16" spans="1:7" s="29" customFormat="1" ht="13" thickBot="1">
      <c r="A16" s="63"/>
      <c r="B16" s="3">
        <f t="shared" si="1"/>
        <v>6</v>
      </c>
      <c r="C16" s="2" t="s">
        <v>21</v>
      </c>
      <c r="D16" s="1"/>
      <c r="E16" s="1"/>
      <c r="F16" s="77"/>
      <c r="G16" s="46">
        <f t="shared" si="0"/>
        <v>0</v>
      </c>
    </row>
    <row r="17" spans="1:7" s="29" customFormat="1" ht="13" thickBot="1">
      <c r="A17" s="168" t="s">
        <v>104</v>
      </c>
      <c r="B17" s="3">
        <f t="shared" si="1"/>
        <v>7</v>
      </c>
      <c r="C17" s="2" t="s">
        <v>21</v>
      </c>
      <c r="D17" s="1"/>
      <c r="E17" s="1"/>
      <c r="F17" s="77"/>
      <c r="G17" s="46">
        <f t="shared" si="0"/>
        <v>0</v>
      </c>
    </row>
    <row r="18" spans="1:7" s="29" customFormat="1" ht="13" thickBot="1">
      <c r="A18" s="168"/>
      <c r="B18" s="3">
        <f t="shared" si="1"/>
        <v>8</v>
      </c>
      <c r="C18" s="1" t="s">
        <v>230</v>
      </c>
      <c r="D18" s="1"/>
      <c r="E18" s="1"/>
      <c r="F18" s="77"/>
      <c r="G18" s="46">
        <f t="shared" si="0"/>
        <v>0</v>
      </c>
    </row>
    <row r="19" spans="1:7" s="29" customFormat="1" ht="13" thickBot="1">
      <c r="A19" s="168"/>
      <c r="B19" s="3">
        <f t="shared" si="1"/>
        <v>9</v>
      </c>
      <c r="C19" s="1" t="s">
        <v>230</v>
      </c>
      <c r="D19" s="1"/>
      <c r="E19" s="1"/>
      <c r="F19" s="77"/>
      <c r="G19" s="46">
        <f t="shared" si="0"/>
        <v>0</v>
      </c>
    </row>
    <row r="20" spans="1:7" s="29" customFormat="1" ht="13" thickBot="1">
      <c r="A20" s="168"/>
      <c r="B20" s="31"/>
      <c r="C20" s="29" t="s">
        <v>108</v>
      </c>
      <c r="G20" s="31"/>
    </row>
    <row r="21" spans="1:7" s="29" customFormat="1" ht="13" thickBot="1">
      <c r="A21" s="168"/>
      <c r="B21" s="31"/>
      <c r="G21" s="31"/>
    </row>
    <row r="22" spans="1:7" s="29" customFormat="1" ht="21" thickBot="1">
      <c r="A22" s="168"/>
      <c r="B22" s="171"/>
      <c r="C22" s="119" t="s">
        <v>8</v>
      </c>
      <c r="D22" s="173" t="s">
        <v>97</v>
      </c>
      <c r="E22" s="174" t="s">
        <v>105</v>
      </c>
      <c r="F22" s="174" t="s">
        <v>96</v>
      </c>
      <c r="G22" s="157" t="s">
        <v>9</v>
      </c>
    </row>
    <row r="23" spans="1:7" s="29" customFormat="1" ht="23" customHeight="1" thickBot="1">
      <c r="B23" s="172"/>
      <c r="C23" s="8" t="s">
        <v>100</v>
      </c>
      <c r="D23" s="173"/>
      <c r="E23" s="174"/>
      <c r="F23" s="174"/>
      <c r="G23" s="157"/>
    </row>
    <row r="24" spans="1:7" s="29" customFormat="1" ht="13" thickBot="1">
      <c r="A24" s="168" t="s">
        <v>231</v>
      </c>
      <c r="B24" s="3">
        <v>1</v>
      </c>
      <c r="C24" s="2" t="s">
        <v>5</v>
      </c>
      <c r="D24" s="1"/>
      <c r="E24" s="1"/>
      <c r="F24" s="77"/>
      <c r="G24" s="46">
        <f t="shared" ref="G24:G32" si="2">F24*$G$6</f>
        <v>0</v>
      </c>
    </row>
    <row r="25" spans="1:7" s="29" customFormat="1" ht="13" thickBot="1">
      <c r="A25" s="168"/>
      <c r="B25" s="3">
        <f>B24+1</f>
        <v>2</v>
      </c>
      <c r="C25" s="2" t="s">
        <v>5</v>
      </c>
      <c r="D25" s="1"/>
      <c r="E25" s="1"/>
      <c r="F25" s="77"/>
      <c r="G25" s="46">
        <f t="shared" si="2"/>
        <v>0</v>
      </c>
    </row>
    <row r="26" spans="1:7" s="29" customFormat="1" ht="13" thickBot="1">
      <c r="A26" s="168"/>
      <c r="B26" s="3">
        <f t="shared" ref="B26:B32" si="3">B25+1</f>
        <v>3</v>
      </c>
      <c r="C26" s="2" t="s">
        <v>5</v>
      </c>
      <c r="D26" s="1"/>
      <c r="E26" s="1"/>
      <c r="F26" s="77"/>
      <c r="G26" s="46">
        <f t="shared" si="2"/>
        <v>0</v>
      </c>
    </row>
    <row r="27" spans="1:7" s="29" customFormat="1" ht="13" thickBot="1">
      <c r="A27" s="168"/>
      <c r="B27" s="3">
        <f t="shared" si="3"/>
        <v>4</v>
      </c>
      <c r="C27" s="1" t="s">
        <v>101</v>
      </c>
      <c r="D27" s="1"/>
      <c r="E27" s="1"/>
      <c r="F27" s="77"/>
      <c r="G27" s="46">
        <f t="shared" si="2"/>
        <v>0</v>
      </c>
    </row>
    <row r="28" spans="1:7" s="29" customFormat="1">
      <c r="A28" s="115"/>
      <c r="B28" s="3">
        <f t="shared" si="3"/>
        <v>5</v>
      </c>
      <c r="C28" s="2" t="s">
        <v>21</v>
      </c>
      <c r="D28" s="1"/>
      <c r="E28" s="1"/>
      <c r="F28" s="77"/>
      <c r="G28" s="46">
        <f t="shared" si="2"/>
        <v>0</v>
      </c>
    </row>
    <row r="29" spans="1:7" s="29" customFormat="1" ht="12">
      <c r="A29" s="63"/>
      <c r="B29" s="3">
        <f t="shared" si="3"/>
        <v>6</v>
      </c>
      <c r="C29" s="2" t="s">
        <v>21</v>
      </c>
      <c r="D29" s="1"/>
      <c r="E29" s="1"/>
      <c r="F29" s="77"/>
      <c r="G29" s="46">
        <f t="shared" si="2"/>
        <v>0</v>
      </c>
    </row>
    <row r="30" spans="1:7" s="29" customFormat="1" ht="12">
      <c r="A30" s="158"/>
      <c r="B30" s="3">
        <f t="shared" si="3"/>
        <v>7</v>
      </c>
      <c r="C30" s="2" t="s">
        <v>21</v>
      </c>
      <c r="D30" s="1"/>
      <c r="E30" s="1"/>
      <c r="F30" s="77"/>
      <c r="G30" s="46">
        <f t="shared" si="2"/>
        <v>0</v>
      </c>
    </row>
    <row r="31" spans="1:7" s="29" customFormat="1" ht="12">
      <c r="A31" s="158"/>
      <c r="B31" s="3">
        <f t="shared" si="3"/>
        <v>8</v>
      </c>
      <c r="C31" s="1" t="s">
        <v>230</v>
      </c>
      <c r="D31" s="1"/>
      <c r="E31" s="1"/>
      <c r="F31" s="77"/>
      <c r="G31" s="46">
        <f t="shared" si="2"/>
        <v>0</v>
      </c>
    </row>
    <row r="32" spans="1:7" s="29" customFormat="1" ht="12">
      <c r="A32" s="158"/>
      <c r="B32" s="3">
        <f t="shared" si="3"/>
        <v>9</v>
      </c>
      <c r="C32" s="1" t="s">
        <v>230</v>
      </c>
      <c r="D32" s="1"/>
      <c r="E32" s="1"/>
      <c r="F32" s="77"/>
      <c r="G32" s="46">
        <f t="shared" si="2"/>
        <v>0</v>
      </c>
    </row>
    <row r="33" spans="1:8" ht="14" customHeight="1">
      <c r="A33" s="70"/>
      <c r="B33" s="31"/>
      <c r="C33" s="31" t="s">
        <v>108</v>
      </c>
      <c r="D33" s="31"/>
      <c r="E33" s="31"/>
      <c r="F33" s="31"/>
      <c r="G33" s="31"/>
      <c r="H33" s="29"/>
    </row>
    <row r="34" spans="1:8" ht="14" customHeight="1">
      <c r="A34" s="70"/>
      <c r="B34" s="31"/>
      <c r="C34" s="31"/>
      <c r="D34" s="31"/>
      <c r="E34" s="31"/>
      <c r="F34" s="31"/>
      <c r="G34" s="31"/>
      <c r="H34" s="29"/>
    </row>
    <row r="35" spans="1:8">
      <c r="A35" s="70"/>
      <c r="B35" s="31"/>
      <c r="C35" s="31"/>
      <c r="D35" s="31"/>
      <c r="E35" s="169" t="s">
        <v>109</v>
      </c>
      <c r="F35" s="170"/>
      <c r="G35" s="78">
        <f>SUM(G11:G32)*0.94</f>
        <v>0</v>
      </c>
      <c r="H35" s="29"/>
    </row>
    <row r="38" spans="1:8" s="30" customFormat="1" ht="11"/>
    <row r="39" spans="1:8" s="30" customFormat="1" ht="11"/>
    <row r="40" spans="1:8" s="30" customFormat="1" ht="11"/>
    <row r="41" spans="1:8" s="30" customFormat="1" ht="11"/>
    <row r="42" spans="1:8" s="30" customFormat="1" ht="11"/>
    <row r="43" spans="1:8" s="30" customFormat="1" ht="11"/>
    <row r="44" spans="1:8" s="30" customFormat="1" ht="11"/>
  </sheetData>
  <mergeCells count="18">
    <mergeCell ref="A3:D3"/>
    <mergeCell ref="A4:D4"/>
    <mergeCell ref="A5:D5"/>
    <mergeCell ref="A6:D6"/>
    <mergeCell ref="E35:F35"/>
    <mergeCell ref="B22:B23"/>
    <mergeCell ref="D22:D23"/>
    <mergeCell ref="E22:E23"/>
    <mergeCell ref="F22:F23"/>
    <mergeCell ref="G6:G7"/>
    <mergeCell ref="G22:G23"/>
    <mergeCell ref="A30:A32"/>
    <mergeCell ref="A7:D7"/>
    <mergeCell ref="A8:D8"/>
    <mergeCell ref="F6:F7"/>
    <mergeCell ref="A11:A15"/>
    <mergeCell ref="A17:A22"/>
    <mergeCell ref="A24:A27"/>
  </mergeCells>
  <dataValidations count="2">
    <dataValidation type="list" allowBlank="1" showInputMessage="1" showErrorMessage="1" sqref="E11:E19 E24:E32" xr:uid="{E9F38471-8E11-7A45-86D9-40712391D602}">
      <formula1>$A$3:$A$9</formula1>
    </dataValidation>
    <dataValidation type="list" allowBlank="1" sqref="F11:F19 F24:F32" xr:uid="{82339B18-AC43-5C42-AE1E-DAE5E4D0877A}">
      <formula1>$G$3:$G$5</formula1>
    </dataValidation>
  </dataValidations>
  <pageMargins left="0.70866141732283472" right="0.70866141732283472" top="0.59055118110236227" bottom="0.59055118110236227" header="0.31496062992125984" footer="0.31496062992125984"/>
  <pageSetup paperSize="9" orientation="landscape" horizontalDpi="0" verticalDpi="0"/>
  <headerFooter>
    <oddHeader>&amp;LParticipant planning // TAASK&amp;R&amp;G</oddHeader>
    <oddFooter>&amp;ROutput: &amp;D</oddFooter>
  </headerFooter>
  <legacyDrawingHF r:id="rId1"/>
  <extLst>
    <ext xmlns:x14="http://schemas.microsoft.com/office/spreadsheetml/2009/9/main" uri="{CCE6A557-97BC-4b89-ADB6-D9C93CAAB3DF}">
      <x14:dataValidations xmlns:xm="http://schemas.microsoft.com/office/excel/2006/main" count="3">
        <x14:dataValidation type="list" allowBlank="1" showInputMessage="1" showErrorMessage="1" xr:uid="{25062903-7656-C141-B0AA-B58570FDD603}">
          <x14:formula1>
            <xm:f>'Prefilled text'!$A$24:$A$26</xm:f>
          </x14:formula1>
          <xm:sqref>C18:C19 C31:C32</xm:sqref>
        </x14:dataValidation>
        <x14:dataValidation type="list" allowBlank="1" showInputMessage="1" showErrorMessage="1" xr:uid="{681689F4-1486-1D45-A87D-9F3D7139DD76}">
          <x14:formula1>
            <xm:f>'Prefilled text'!$A$22:$A$24</xm:f>
          </x14:formula1>
          <xm:sqref>C14 C27</xm:sqref>
        </x14:dataValidation>
        <x14:dataValidation type="list" allowBlank="1" showInputMessage="1" showErrorMessage="1" xr:uid="{8882B1AB-8FFA-2646-B583-663B84274976}">
          <x14:formula1>
            <xm:f>'Prefilled text'!$A$17:$A$20</xm:f>
          </x14:formula1>
          <xm:sqref>D11:D19 D24:D32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492669-6968-E843-AF85-E4F883309121}">
  <dimension ref="A1:G49"/>
  <sheetViews>
    <sheetView view="pageLayout" topLeftCell="A10" zoomScale="120" zoomScaleNormal="100" zoomScalePageLayoutView="120" workbookViewId="0">
      <selection activeCell="F32" sqref="F32"/>
    </sheetView>
  </sheetViews>
  <sheetFormatPr baseColWidth="10" defaultRowHeight="16"/>
  <cols>
    <col min="6" max="6" width="12.83203125" bestFit="1" customWidth="1"/>
    <col min="7" max="7" width="12.1640625" customWidth="1"/>
  </cols>
  <sheetData>
    <row r="1" spans="1:7" ht="22" thickBot="1">
      <c r="A1" s="71" t="str">
        <f>'Course overview &amp; order form'!$B$33&amp;" Summary of expenses and income from external course participants"</f>
        <v>TAASK999 Summary of expenses and income from external course participants</v>
      </c>
      <c r="B1" s="34"/>
      <c r="C1" s="34"/>
      <c r="D1" s="34"/>
      <c r="E1" s="34"/>
      <c r="F1" s="34"/>
      <c r="G1" s="34"/>
    </row>
    <row r="2" spans="1:7">
      <c r="A2" s="34"/>
      <c r="B2" s="34"/>
      <c r="C2" s="34"/>
      <c r="D2" s="34"/>
      <c r="E2" s="34"/>
      <c r="F2" s="34"/>
      <c r="G2" s="34"/>
    </row>
    <row r="3" spans="1:7" ht="21">
      <c r="A3" s="33" t="s">
        <v>120</v>
      </c>
      <c r="B3" s="34"/>
      <c r="C3" s="34"/>
      <c r="D3" s="34"/>
      <c r="E3" s="34"/>
      <c r="F3" s="34"/>
      <c r="G3" s="34"/>
    </row>
    <row r="4" spans="1:7" ht="19" customHeight="1" thickBot="1">
      <c r="A4" s="175" t="s">
        <v>106</v>
      </c>
      <c r="B4" s="176"/>
      <c r="C4" s="176"/>
      <c r="D4" s="176"/>
      <c r="E4" s="176"/>
      <c r="F4" s="176"/>
      <c r="G4" s="122">
        <f>'Participant planning'!$G$35</f>
        <v>0</v>
      </c>
    </row>
    <row r="5" spans="1:7">
      <c r="A5" s="183" t="s">
        <v>112</v>
      </c>
      <c r="B5" s="184"/>
      <c r="C5" s="184"/>
      <c r="D5" s="184"/>
      <c r="E5" s="184"/>
      <c r="F5" s="184"/>
      <c r="G5" s="185"/>
    </row>
    <row r="6" spans="1:7">
      <c r="A6" s="34"/>
      <c r="B6" s="34"/>
      <c r="C6" s="34"/>
      <c r="D6" s="34"/>
      <c r="E6" s="34"/>
      <c r="F6" s="34"/>
      <c r="G6" s="34"/>
    </row>
    <row r="7" spans="1:7">
      <c r="A7" s="81" t="s">
        <v>110</v>
      </c>
      <c r="B7" s="56"/>
      <c r="C7" s="56"/>
      <c r="D7" s="56"/>
      <c r="E7" s="56"/>
      <c r="F7" s="56"/>
      <c r="G7" s="57"/>
    </row>
    <row r="8" spans="1:7">
      <c r="A8" s="73" t="s">
        <v>111</v>
      </c>
      <c r="B8" s="34"/>
      <c r="C8" s="34"/>
      <c r="D8" s="34"/>
      <c r="E8" s="34"/>
      <c r="F8" s="34"/>
      <c r="G8" s="90">
        <v>0</v>
      </c>
    </row>
    <row r="9" spans="1:7">
      <c r="A9" s="73" t="s">
        <v>2</v>
      </c>
      <c r="B9" s="34"/>
      <c r="C9" s="34"/>
      <c r="D9" s="34"/>
      <c r="E9" s="34"/>
      <c r="F9" s="34"/>
      <c r="G9" s="90">
        <v>0</v>
      </c>
    </row>
    <row r="10" spans="1:7" ht="16" customHeight="1">
      <c r="A10" s="186" t="s">
        <v>113</v>
      </c>
      <c r="B10" s="187"/>
      <c r="C10" s="196"/>
      <c r="D10" s="197"/>
      <c r="E10" s="197"/>
      <c r="F10" s="198"/>
      <c r="G10" s="90">
        <v>0</v>
      </c>
    </row>
    <row r="11" spans="1:7">
      <c r="A11" s="34"/>
      <c r="B11" s="34"/>
      <c r="C11" s="34"/>
      <c r="D11" s="34"/>
      <c r="E11" s="34"/>
      <c r="F11" s="34"/>
      <c r="G11" s="34"/>
    </row>
    <row r="12" spans="1:7" ht="21">
      <c r="A12" s="206" t="s">
        <v>266</v>
      </c>
      <c r="B12" s="206"/>
      <c r="C12" s="206"/>
      <c r="D12" s="206"/>
      <c r="E12" s="206"/>
      <c r="F12" s="206"/>
      <c r="G12" s="34"/>
    </row>
    <row r="13" spans="1:7" ht="16" customHeight="1">
      <c r="A13" s="125" t="s">
        <v>114</v>
      </c>
      <c r="B13" s="125"/>
      <c r="C13" s="125"/>
      <c r="D13" s="125"/>
      <c r="E13" s="125"/>
      <c r="F13" s="125"/>
      <c r="G13" s="87">
        <f>'Course overview &amp; order form'!$B$20*-1</f>
        <v>-25650</v>
      </c>
    </row>
    <row r="14" spans="1:7">
      <c r="A14" s="188" t="s">
        <v>216</v>
      </c>
      <c r="B14" s="188"/>
      <c r="C14" s="188"/>
      <c r="D14" s="188"/>
      <c r="E14" s="188"/>
      <c r="F14" s="188"/>
      <c r="G14" s="123">
        <v>-1</v>
      </c>
    </row>
    <row r="15" spans="1:7">
      <c r="A15" s="189" t="s">
        <v>217</v>
      </c>
      <c r="B15" s="189"/>
      <c r="C15" s="189"/>
      <c r="D15" s="189"/>
      <c r="E15" s="189"/>
      <c r="F15" s="189"/>
      <c r="G15" s="123">
        <v>-1</v>
      </c>
    </row>
    <row r="16" spans="1:7">
      <c r="A16" s="190" t="s">
        <v>115</v>
      </c>
      <c r="B16" s="191"/>
      <c r="C16" s="191"/>
      <c r="D16" s="191"/>
      <c r="E16" s="191"/>
      <c r="F16" s="192"/>
      <c r="G16" s="123">
        <v>-1</v>
      </c>
    </row>
    <row r="17" spans="1:7">
      <c r="A17" s="73"/>
      <c r="B17" s="193" t="s">
        <v>268</v>
      </c>
      <c r="C17" s="193"/>
      <c r="D17" s="193"/>
      <c r="E17" s="193"/>
      <c r="F17" s="194"/>
      <c r="G17" s="34"/>
    </row>
    <row r="18" spans="1:7">
      <c r="A18" s="195" t="s">
        <v>214</v>
      </c>
      <c r="B18" s="195"/>
      <c r="C18" s="195"/>
      <c r="D18" s="195"/>
      <c r="E18" s="195"/>
      <c r="F18" s="195"/>
      <c r="G18" s="124">
        <f>'Faculty planning'!$H$31</f>
        <v>0</v>
      </c>
    </row>
    <row r="19" spans="1:7">
      <c r="A19" s="195" t="s">
        <v>119</v>
      </c>
      <c r="B19" s="195"/>
      <c r="C19" s="195"/>
      <c r="D19" s="195"/>
      <c r="E19" s="195"/>
      <c r="F19" s="195"/>
      <c r="G19" s="123"/>
    </row>
    <row r="20" spans="1:7">
      <c r="A20" s="34"/>
      <c r="B20" s="34"/>
      <c r="C20" s="34"/>
      <c r="D20" s="34"/>
      <c r="E20" s="34"/>
      <c r="F20" s="34"/>
      <c r="G20" s="34"/>
    </row>
    <row r="21" spans="1:7">
      <c r="A21" s="190" t="s">
        <v>116</v>
      </c>
      <c r="B21" s="191"/>
      <c r="C21" s="191"/>
      <c r="D21" s="191"/>
      <c r="E21" s="191"/>
      <c r="F21" s="192"/>
      <c r="G21" s="34"/>
    </row>
    <row r="22" spans="1:7" ht="30" customHeight="1">
      <c r="A22" s="177" t="s">
        <v>125</v>
      </c>
      <c r="B22" s="178"/>
      <c r="C22" s="178"/>
      <c r="D22" s="178"/>
      <c r="E22" s="178"/>
      <c r="F22" s="178"/>
      <c r="G22" s="179"/>
    </row>
    <row r="23" spans="1:7">
      <c r="A23" s="31"/>
      <c r="B23" s="203" t="s">
        <v>118</v>
      </c>
      <c r="C23" s="204"/>
      <c r="D23" s="205"/>
      <c r="E23" s="126">
        <v>5</v>
      </c>
      <c r="F23" s="36"/>
      <c r="G23" s="34"/>
    </row>
    <row r="24" spans="1:7">
      <c r="A24" s="31"/>
      <c r="B24" s="177" t="s">
        <v>117</v>
      </c>
      <c r="C24" s="178"/>
      <c r="D24" s="179"/>
      <c r="E24" s="127">
        <f>'Course overview &amp; order form'!B18</f>
        <v>9</v>
      </c>
      <c r="F24" s="36"/>
      <c r="G24" s="34"/>
    </row>
    <row r="25" spans="1:7">
      <c r="A25" s="31"/>
      <c r="B25" s="207" t="s">
        <v>126</v>
      </c>
      <c r="C25" s="208"/>
      <c r="D25" s="209"/>
      <c r="E25" s="84">
        <v>250</v>
      </c>
      <c r="F25" s="82" t="str">
        <f>"x "&amp;'Course overview &amp; order form'!B17&amp;"-"&amp;'Course overview &amp; order form'!B17+1&amp;" days ="</f>
        <v>x 3-4 days =</v>
      </c>
      <c r="G25" s="86">
        <f>-1*(E23*E25*('Course overview &amp; order form'!B13+1)+E24*E25*'Course overview &amp; order form'!B13)</f>
        <v>-11750</v>
      </c>
    </row>
    <row r="26" spans="1:7">
      <c r="A26" s="31"/>
      <c r="B26" s="31"/>
      <c r="C26" s="79"/>
      <c r="D26" s="80"/>
      <c r="E26" s="31"/>
      <c r="F26" s="36"/>
      <c r="G26" s="34"/>
    </row>
    <row r="27" spans="1:7">
      <c r="A27" s="177" t="s">
        <v>122</v>
      </c>
      <c r="B27" s="178"/>
      <c r="C27" s="178"/>
      <c r="D27" s="179"/>
      <c r="E27" s="31"/>
      <c r="F27" s="36"/>
      <c r="G27" s="34"/>
    </row>
    <row r="28" spans="1:7">
      <c r="A28" s="31"/>
      <c r="B28" s="203" t="s">
        <v>118</v>
      </c>
      <c r="C28" s="204"/>
      <c r="D28" s="205"/>
      <c r="E28" s="121">
        <v>1</v>
      </c>
      <c r="F28" s="36"/>
      <c r="G28" s="34"/>
    </row>
    <row r="29" spans="1:7">
      <c r="A29" s="31"/>
      <c r="B29" s="210" t="s">
        <v>121</v>
      </c>
      <c r="C29" s="211"/>
      <c r="D29" s="212"/>
      <c r="E29" s="134">
        <v>1</v>
      </c>
      <c r="F29" s="36"/>
      <c r="G29" s="85">
        <f>-E29*E28</f>
        <v>-1</v>
      </c>
    </row>
    <row r="30" spans="1:7">
      <c r="A30" s="31"/>
      <c r="B30" s="203" t="s">
        <v>127</v>
      </c>
      <c r="C30" s="204"/>
      <c r="D30" s="205"/>
      <c r="E30" s="199"/>
      <c r="F30" s="200"/>
      <c r="G30" s="83"/>
    </row>
    <row r="31" spans="1:7">
      <c r="A31" s="31"/>
      <c r="B31" s="31"/>
      <c r="C31" s="79"/>
      <c r="D31" s="80"/>
      <c r="E31" s="34"/>
      <c r="F31" s="36"/>
      <c r="G31" s="34"/>
    </row>
    <row r="32" spans="1:7">
      <c r="A32" s="177" t="s">
        <v>123</v>
      </c>
      <c r="B32" s="178"/>
      <c r="C32" s="178"/>
      <c r="D32" s="179"/>
      <c r="E32" s="34"/>
      <c r="F32" s="36"/>
      <c r="G32" s="34"/>
    </row>
    <row r="33" spans="1:7">
      <c r="A33" s="31"/>
      <c r="B33" s="177" t="s">
        <v>118</v>
      </c>
      <c r="C33" s="178"/>
      <c r="D33" s="179"/>
      <c r="E33" s="121"/>
      <c r="F33" s="36"/>
      <c r="G33" s="34"/>
    </row>
    <row r="34" spans="1:7">
      <c r="A34" s="31"/>
      <c r="B34" s="177" t="s">
        <v>124</v>
      </c>
      <c r="C34" s="178"/>
      <c r="D34" s="179"/>
      <c r="E34" s="34">
        <v>18</v>
      </c>
      <c r="F34" s="36"/>
      <c r="G34" s="34"/>
    </row>
    <row r="35" spans="1:7">
      <c r="A35" s="31"/>
      <c r="B35" s="177" t="s">
        <v>121</v>
      </c>
      <c r="C35" s="178"/>
      <c r="D35" s="179"/>
      <c r="E35" s="84"/>
      <c r="F35" s="36"/>
      <c r="G35" s="85">
        <f>-E35*SUM(E33:E34)</f>
        <v>0</v>
      </c>
    </row>
    <row r="36" spans="1:7">
      <c r="A36" s="31"/>
      <c r="B36" s="177" t="s">
        <v>127</v>
      </c>
      <c r="C36" s="178"/>
      <c r="D36" s="179"/>
      <c r="E36" s="84"/>
      <c r="F36" s="36"/>
      <c r="G36" s="34"/>
    </row>
    <row r="37" spans="1:7" ht="17" thickBot="1">
      <c r="A37" s="31"/>
      <c r="B37" s="31"/>
      <c r="C37" s="79"/>
      <c r="D37" s="80"/>
      <c r="E37" s="31"/>
      <c r="F37" s="36"/>
      <c r="G37" s="34"/>
    </row>
    <row r="38" spans="1:7" ht="22" thickBot="1">
      <c r="A38" s="201" t="s">
        <v>128</v>
      </c>
      <c r="B38" s="201"/>
      <c r="C38" s="201"/>
      <c r="D38" s="201"/>
      <c r="E38" s="202"/>
      <c r="F38" s="181">
        <f>SUM(G4:G19)+SUM(G23:G36)</f>
        <v>-37404</v>
      </c>
      <c r="G38" s="182"/>
    </row>
    <row r="39" spans="1:7" ht="20" thickBot="1">
      <c r="A39" s="34"/>
      <c r="B39" s="31"/>
      <c r="C39" s="79"/>
      <c r="D39" s="80"/>
      <c r="E39" s="31"/>
      <c r="F39" s="36"/>
      <c r="G39" s="89"/>
    </row>
    <row r="40" spans="1:7" ht="36" customHeight="1" thickBot="1">
      <c r="A40" s="180" t="s">
        <v>129</v>
      </c>
      <c r="B40" s="180"/>
      <c r="C40" s="180"/>
      <c r="D40" s="180"/>
      <c r="E40" s="180"/>
      <c r="F40" s="180"/>
      <c r="G40" s="180"/>
    </row>
    <row r="41" spans="1:7">
      <c r="A41" s="34"/>
      <c r="B41" s="34"/>
      <c r="C41" s="34"/>
      <c r="D41" s="34"/>
      <c r="E41" s="34"/>
      <c r="F41" s="34"/>
      <c r="G41" s="34"/>
    </row>
    <row r="42" spans="1:7">
      <c r="A42" s="34"/>
      <c r="B42" s="34"/>
      <c r="C42" s="34"/>
      <c r="D42" s="34"/>
      <c r="E42" s="34"/>
      <c r="F42" s="34"/>
      <c r="G42" s="34"/>
    </row>
    <row r="43" spans="1:7">
      <c r="A43" s="34"/>
      <c r="B43" s="34"/>
      <c r="C43" s="34"/>
      <c r="D43" s="34"/>
      <c r="E43" s="34"/>
      <c r="F43" s="34"/>
      <c r="G43" s="34"/>
    </row>
    <row r="44" spans="1:7">
      <c r="A44" s="34"/>
      <c r="B44" s="34"/>
      <c r="C44" s="34"/>
      <c r="D44" s="34"/>
      <c r="E44" s="34"/>
      <c r="F44" s="34"/>
      <c r="G44" s="34"/>
    </row>
    <row r="45" spans="1:7">
      <c r="A45" s="34"/>
      <c r="B45" s="34"/>
      <c r="C45" s="34"/>
      <c r="D45" s="34"/>
      <c r="E45" s="34"/>
      <c r="F45" s="34"/>
      <c r="G45" s="34"/>
    </row>
    <row r="46" spans="1:7">
      <c r="A46" s="34"/>
      <c r="B46" s="34"/>
      <c r="C46" s="34"/>
      <c r="D46" s="34"/>
      <c r="E46" s="34"/>
      <c r="F46" s="34"/>
      <c r="G46" s="34"/>
    </row>
    <row r="47" spans="1:7">
      <c r="A47" s="34"/>
      <c r="B47" s="34"/>
      <c r="C47" s="34"/>
      <c r="D47" s="34"/>
      <c r="E47" s="34"/>
      <c r="F47" s="34"/>
      <c r="G47" s="34"/>
    </row>
    <row r="48" spans="1:7">
      <c r="A48" s="34"/>
      <c r="B48" s="34"/>
      <c r="C48" s="34"/>
      <c r="D48" s="34"/>
      <c r="E48" s="34"/>
      <c r="F48" s="34"/>
      <c r="G48" s="34"/>
    </row>
    <row r="49" spans="1:7">
      <c r="A49" s="34"/>
      <c r="B49" s="34"/>
      <c r="C49" s="34"/>
      <c r="D49" s="34"/>
      <c r="E49" s="34"/>
      <c r="F49" s="34"/>
      <c r="G49" s="34"/>
    </row>
  </sheetData>
  <mergeCells count="29">
    <mergeCell ref="B36:D36"/>
    <mergeCell ref="A38:E38"/>
    <mergeCell ref="B23:D23"/>
    <mergeCell ref="A12:F12"/>
    <mergeCell ref="B30:D30"/>
    <mergeCell ref="A32:D32"/>
    <mergeCell ref="B33:D33"/>
    <mergeCell ref="B34:D34"/>
    <mergeCell ref="B24:D24"/>
    <mergeCell ref="B25:D25"/>
    <mergeCell ref="A27:D27"/>
    <mergeCell ref="B28:D28"/>
    <mergeCell ref="B29:D29"/>
    <mergeCell ref="A4:F4"/>
    <mergeCell ref="A22:G22"/>
    <mergeCell ref="A40:G40"/>
    <mergeCell ref="F38:G38"/>
    <mergeCell ref="A5:G5"/>
    <mergeCell ref="A10:B10"/>
    <mergeCell ref="A14:F14"/>
    <mergeCell ref="A15:F15"/>
    <mergeCell ref="A16:F16"/>
    <mergeCell ref="B17:F17"/>
    <mergeCell ref="A18:F18"/>
    <mergeCell ref="A19:F19"/>
    <mergeCell ref="A21:F21"/>
    <mergeCell ref="C10:F10"/>
    <mergeCell ref="E30:F30"/>
    <mergeCell ref="B35:D35"/>
  </mergeCells>
  <pageMargins left="0.7" right="0.7" top="0.75" bottom="0.75" header="0.3" footer="0.3"/>
  <pageSetup paperSize="9" orientation="portrait" horizontalDpi="0" verticalDpi="0"/>
  <headerFooter>
    <oddHeader>&amp;LBudget summary // TAASK&amp;R&amp;G</oddHeader>
    <oddFooter>&amp;ROutput: &amp;D</oddFooter>
  </headerFooter>
  <legacyDrawingHF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9606DF-03D7-0841-BB46-92218D24071A}">
  <sheetPr codeName="Blad5"/>
  <dimension ref="A1:B36"/>
  <sheetViews>
    <sheetView view="pageLayout" topLeftCell="A25" zoomScale="110" zoomScaleNormal="100" zoomScalePageLayoutView="110" workbookViewId="0">
      <selection activeCell="B36" sqref="B36"/>
    </sheetView>
  </sheetViews>
  <sheetFormatPr baseColWidth="10" defaultRowHeight="16"/>
  <cols>
    <col min="1" max="1" width="26.83203125" customWidth="1"/>
    <col min="2" max="2" width="54.33203125" customWidth="1"/>
  </cols>
  <sheetData>
    <row r="1" spans="1:2" ht="22" thickBot="1">
      <c r="A1" s="216" t="s">
        <v>48</v>
      </c>
      <c r="B1" s="216"/>
    </row>
    <row r="2" spans="1:2" ht="22" thickBot="1">
      <c r="A2" s="4" t="s">
        <v>22</v>
      </c>
      <c r="B2" s="4"/>
    </row>
    <row r="3" spans="1:2" ht="34" customHeight="1" thickBot="1">
      <c r="A3" s="221" t="s">
        <v>232</v>
      </c>
      <c r="B3" s="180"/>
    </row>
    <row r="4" spans="1:2" ht="35" customHeight="1" thickBot="1">
      <c r="A4" s="120" t="s">
        <v>59</v>
      </c>
      <c r="B4" s="25" t="s">
        <v>60</v>
      </c>
    </row>
    <row r="5" spans="1:2" ht="35" customHeight="1" thickBot="1">
      <c r="A5" s="120" t="s">
        <v>61</v>
      </c>
      <c r="B5" s="26"/>
    </row>
    <row r="6" spans="1:2" ht="27" customHeight="1" thickBot="1">
      <c r="A6" s="220" t="s">
        <v>62</v>
      </c>
      <c r="B6" s="220"/>
    </row>
    <row r="7" spans="1:2" ht="35" thickBot="1">
      <c r="A7" s="120" t="str">
        <f>'Course overview &amp; order form'!A5</f>
        <v>Name of host department or organization:</v>
      </c>
      <c r="B7" s="18">
        <f>'Course overview &amp; order form'!B5</f>
        <v>0</v>
      </c>
    </row>
    <row r="8" spans="1:2" ht="35" thickBot="1">
      <c r="A8" s="120" t="str">
        <f>'Course overview &amp; order form'!A6</f>
        <v>Name, position and contact details of course leader:</v>
      </c>
      <c r="B8" s="19">
        <f>'Course overview &amp; order form'!B6</f>
        <v>0</v>
      </c>
    </row>
    <row r="9" spans="1:2" ht="18" thickBot="1">
      <c r="A9" s="120" t="str">
        <f>'Course overview &amp; order form'!A8</f>
        <v>Which course?</v>
      </c>
      <c r="B9" s="19" t="s">
        <v>27</v>
      </c>
    </row>
    <row r="10" spans="1:2" ht="33" thickBot="1">
      <c r="A10" s="120" t="str">
        <f>'Course overview &amp; order form'!A9</f>
        <v>OR or ICU?</v>
      </c>
      <c r="B10" s="19" t="str">
        <f>'Course overview &amp; order form'!B9</f>
        <v>OR ie course for anesthesiologists, nurse anesthetists, ODAs and auxillaries</v>
      </c>
    </row>
    <row r="11" spans="1:2" ht="20" customHeight="1" thickBot="1">
      <c r="A11" s="120" t="str">
        <f>'Course overview &amp; order form'!A11</f>
        <v>Name of venue:</v>
      </c>
      <c r="B11" s="19" t="str">
        <f>'Course overview &amp; order form'!B11</f>
        <v>eg "COP, Lund", "THIVA+IVA, Lund", "OP, Ystad"</v>
      </c>
    </row>
    <row r="12" spans="1:2" ht="20" customHeight="1" thickBot="1">
      <c r="A12" s="120" t="s">
        <v>55</v>
      </c>
      <c r="B12" s="23">
        <f>'Course overview &amp; order form'!$B$12+1</f>
        <v>45664</v>
      </c>
    </row>
    <row r="13" spans="1:2" ht="21" customHeight="1" thickBot="1">
      <c r="A13" s="120" t="str">
        <f>'Course overview &amp; order form'!A13</f>
        <v>How many course days in total?</v>
      </c>
      <c r="B13" s="20">
        <f>'Course overview &amp; order form'!B13</f>
        <v>3</v>
      </c>
    </row>
    <row r="14" spans="1:2" ht="21" customHeight="1" thickBot="1">
      <c r="A14" s="120" t="s">
        <v>51</v>
      </c>
      <c r="B14" s="20"/>
    </row>
    <row r="15" spans="1:2" ht="21" customHeight="1" thickBot="1">
      <c r="A15" s="120" t="s">
        <v>52</v>
      </c>
      <c r="B15" s="20"/>
    </row>
    <row r="16" spans="1:2" ht="8" customHeight="1">
      <c r="A16" s="9"/>
      <c r="B16" s="9"/>
    </row>
    <row r="17" spans="1:2" ht="22" thickBot="1">
      <c r="A17" s="219" t="s">
        <v>49</v>
      </c>
      <c r="B17" s="219"/>
    </row>
    <row r="18" spans="1:2" ht="23" customHeight="1" thickBot="1">
      <c r="A18" s="120" t="s">
        <v>53</v>
      </c>
      <c r="B18" s="12"/>
    </row>
    <row r="19" spans="1:2" ht="23" customHeight="1" thickBot="1">
      <c r="A19" s="120" t="s">
        <v>54</v>
      </c>
      <c r="B19" s="12"/>
    </row>
    <row r="20" spans="1:2" ht="23" customHeight="1" thickBot="1">
      <c r="A20" s="120" t="s">
        <v>233</v>
      </c>
      <c r="B20" s="12"/>
    </row>
    <row r="21" spans="1:2" ht="3" customHeight="1">
      <c r="A21" s="9"/>
      <c r="B21" s="21"/>
    </row>
    <row r="22" spans="1:2" ht="18" customHeight="1">
      <c r="A22" s="218" t="s">
        <v>67</v>
      </c>
      <c r="B22" s="218"/>
    </row>
    <row r="23" spans="1:2" ht="22" customHeight="1">
      <c r="A23" s="217" t="s">
        <v>63</v>
      </c>
      <c r="B23" s="217"/>
    </row>
    <row r="24" spans="1:2" ht="19" customHeight="1">
      <c r="A24" s="215" t="s">
        <v>57</v>
      </c>
      <c r="B24" s="215"/>
    </row>
    <row r="25" spans="1:2" ht="35" customHeight="1">
      <c r="A25" s="213" t="s">
        <v>64</v>
      </c>
      <c r="B25" s="137"/>
    </row>
    <row r="26" spans="1:2" ht="36" customHeight="1">
      <c r="A26" s="213" t="s">
        <v>65</v>
      </c>
      <c r="B26" s="137"/>
    </row>
    <row r="27" spans="1:2" ht="18" customHeight="1">
      <c r="A27" s="213" t="s">
        <v>58</v>
      </c>
      <c r="B27" s="137"/>
    </row>
    <row r="28" spans="1:2" ht="6" customHeight="1" thickBot="1"/>
    <row r="29" spans="1:2" ht="40" customHeight="1" thickBot="1">
      <c r="A29" s="8" t="s">
        <v>66</v>
      </c>
      <c r="B29" s="11"/>
    </row>
    <row r="30" spans="1:2" ht="40" customHeight="1" thickBot="1">
      <c r="A30" s="8" t="s">
        <v>46</v>
      </c>
      <c r="B30" s="11"/>
    </row>
    <row r="31" spans="1:2" ht="7" customHeight="1"/>
    <row r="32" spans="1:2" ht="14" customHeight="1">
      <c r="A32" s="27" t="s">
        <v>68</v>
      </c>
    </row>
    <row r="33" spans="1:2" ht="25" customHeight="1">
      <c r="A33" s="214" t="s">
        <v>69</v>
      </c>
      <c r="B33" s="214"/>
    </row>
    <row r="34" spans="1:2">
      <c r="A34" s="214"/>
      <c r="B34" s="214"/>
    </row>
    <row r="35" spans="1:2">
      <c r="A35" s="214"/>
      <c r="B35" s="214"/>
    </row>
    <row r="36" spans="1:2">
      <c r="B36" s="5"/>
    </row>
  </sheetData>
  <mergeCells count="11">
    <mergeCell ref="A1:B1"/>
    <mergeCell ref="A23:B23"/>
    <mergeCell ref="A22:B22"/>
    <mergeCell ref="A17:B17"/>
    <mergeCell ref="A6:B6"/>
    <mergeCell ref="A3:B3"/>
    <mergeCell ref="A25:B25"/>
    <mergeCell ref="A26:B26"/>
    <mergeCell ref="A27:B27"/>
    <mergeCell ref="A33:B35"/>
    <mergeCell ref="A24:B24"/>
  </mergeCells>
  <dataValidations count="3">
    <dataValidation type="list" allowBlank="1" showInputMessage="1" showErrorMessage="1" sqref="B10" xr:uid="{C32B4AFC-7954-F740-A6CC-28206E9F83DD}">
      <formula1>#REF!</formula1>
    </dataValidation>
    <dataValidation type="whole" errorStyle="warning" allowBlank="1" showInputMessage="1" showErrorMessage="1" errorTitle="Should be between 1 and 4" sqref="B13:B15" xr:uid="{178E2616-0CCD-7648-BDBF-8507C4EE7D84}">
      <formula1>1</formula1>
      <formula2>4</formula2>
    </dataValidation>
    <dataValidation type="whole" allowBlank="1" showInputMessage="1" showErrorMessage="1" sqref="B18:B20" xr:uid="{24CCC143-2EF6-FD47-AF15-F48501715E0B}">
      <formula1>0</formula1>
      <formula2>18</formula2>
    </dataValidation>
  </dataValidations>
  <pageMargins left="0.70866141732283472" right="0.70866141732283472" top="0.59055118110236227" bottom="0.59055118110236227" header="0.31496062992125984" footer="0.31496062992125984"/>
  <pageSetup paperSize="9" orientation="portrait" horizontalDpi="0" verticalDpi="0"/>
  <headerFooter>
    <oddHeader>&amp;R&amp;G</oddHeader>
    <oddFooter>&amp;ROutput: &amp;D</oddFooter>
  </headerFooter>
  <legacyDrawingHF r:id="rId1"/>
  <extLst>
    <ext xmlns:x14="http://schemas.microsoft.com/office/spreadsheetml/2009/9/main" uri="{CCE6A557-97BC-4b89-ADB6-D9C93CAAB3DF}">
      <x14:dataValidations xmlns:xm="http://schemas.microsoft.com/office/excel/2006/main" count="1">
        <x14:dataValidation type="list" allowBlank="1" showInputMessage="1" showErrorMessage="1" promptTitle="Choose course from list" xr:uid="{BA8E82CB-4CFB-C44F-8A63-FD9D3DB0C9FB}">
          <x14:formula1>
            <xm:f>'Prefilled text'!$A$2:$A$4</xm:f>
          </x14:formula1>
          <xm:sqref>B9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91E34A-D9AD-8442-8A0C-C92D0372488F}">
  <dimension ref="A1:P117"/>
  <sheetViews>
    <sheetView view="pageLayout" topLeftCell="A99" zoomScale="176" zoomScaleNormal="166" zoomScalePageLayoutView="176" workbookViewId="0">
      <selection activeCell="A75" sqref="A75:H75"/>
    </sheetView>
  </sheetViews>
  <sheetFormatPr baseColWidth="10" defaultRowHeight="16"/>
  <cols>
    <col min="7" max="7" width="15.6640625" customWidth="1"/>
    <col min="8" max="8" width="4.5" customWidth="1"/>
  </cols>
  <sheetData>
    <row r="1" spans="1:7" ht="31" customHeight="1" thickBot="1">
      <c r="A1" s="223" t="s">
        <v>205</v>
      </c>
      <c r="B1" s="223"/>
      <c r="C1" s="223"/>
      <c r="D1" s="223"/>
      <c r="E1" s="223"/>
      <c r="F1" s="223"/>
      <c r="G1" s="223"/>
    </row>
    <row r="3" spans="1:7" ht="22" thickBot="1">
      <c r="A3" s="218" t="s">
        <v>207</v>
      </c>
      <c r="B3" s="218"/>
      <c r="C3" s="218"/>
      <c r="D3" s="218"/>
    </row>
    <row r="4" spans="1:7">
      <c r="A4" s="242" t="s">
        <v>208</v>
      </c>
      <c r="B4" s="243"/>
      <c r="C4" s="243"/>
      <c r="D4" s="243"/>
      <c r="E4" s="243"/>
      <c r="F4" s="130"/>
      <c r="G4" s="131"/>
    </row>
    <row r="5" spans="1:7" ht="29" customHeight="1">
      <c r="A5" s="224" t="s">
        <v>209</v>
      </c>
      <c r="B5" s="225"/>
      <c r="C5" s="225"/>
      <c r="D5" s="225"/>
      <c r="E5" s="225"/>
      <c r="F5" s="225"/>
      <c r="G5" s="226"/>
    </row>
    <row r="6" spans="1:7">
      <c r="A6" s="244" t="s">
        <v>210</v>
      </c>
      <c r="B6" s="245"/>
      <c r="C6" s="245"/>
      <c r="D6" s="245"/>
      <c r="E6" s="245"/>
      <c r="F6" s="245"/>
      <c r="G6" s="246"/>
    </row>
    <row r="7" spans="1:7">
      <c r="A7" s="244" t="s">
        <v>211</v>
      </c>
      <c r="B7" s="245"/>
      <c r="C7" s="245"/>
      <c r="D7" s="245"/>
      <c r="E7" s="245"/>
      <c r="F7" s="245"/>
      <c r="G7" s="246"/>
    </row>
    <row r="8" spans="1:7">
      <c r="A8" s="247" t="s">
        <v>206</v>
      </c>
      <c r="B8" s="248"/>
      <c r="C8" s="248"/>
      <c r="D8" s="248"/>
      <c r="E8" s="248"/>
      <c r="F8" s="248"/>
      <c r="G8" s="249"/>
    </row>
    <row r="9" spans="1:7" ht="28" customHeight="1" thickBot="1">
      <c r="A9" s="227" t="s">
        <v>212</v>
      </c>
      <c r="B9" s="228"/>
      <c r="C9" s="228"/>
      <c r="D9" s="228"/>
      <c r="E9" s="228"/>
      <c r="F9" s="228"/>
      <c r="G9" s="229"/>
    </row>
    <row r="11" spans="1:7" ht="22" thickBot="1">
      <c r="A11" s="218" t="s">
        <v>133</v>
      </c>
      <c r="B11" s="218"/>
      <c r="C11" s="218"/>
    </row>
    <row r="12" spans="1:7" s="7" customFormat="1" ht="30" customHeight="1">
      <c r="A12" s="230" t="s">
        <v>131</v>
      </c>
      <c r="B12" s="231"/>
      <c r="C12" s="231"/>
      <c r="D12" s="231"/>
      <c r="E12" s="231"/>
      <c r="F12" s="231"/>
      <c r="G12" s="232"/>
    </row>
    <row r="13" spans="1:7">
      <c r="A13" s="224" t="s">
        <v>134</v>
      </c>
      <c r="B13" s="225"/>
      <c r="C13" s="225"/>
      <c r="D13" s="225"/>
      <c r="E13" s="225"/>
      <c r="F13" s="225"/>
      <c r="G13" s="226"/>
    </row>
    <row r="14" spans="1:7">
      <c r="A14" s="224" t="s">
        <v>135</v>
      </c>
      <c r="B14" s="225"/>
      <c r="C14" s="225"/>
      <c r="D14" s="225"/>
      <c r="E14" s="225"/>
      <c r="F14" s="225"/>
      <c r="G14" s="226"/>
    </row>
    <row r="15" spans="1:7" ht="17" thickBot="1">
      <c r="A15" s="233" t="s">
        <v>132</v>
      </c>
      <c r="B15" s="234"/>
      <c r="C15" s="234"/>
      <c r="D15" s="234"/>
      <c r="E15" s="234"/>
      <c r="F15" s="234"/>
      <c r="G15" s="235"/>
    </row>
    <row r="17" spans="1:5" ht="22" thickBot="1">
      <c r="A17" s="219" t="s">
        <v>136</v>
      </c>
      <c r="B17" s="219"/>
      <c r="C17" s="219"/>
      <c r="D17" s="219"/>
      <c r="E17" s="219"/>
    </row>
    <row r="18" spans="1:5" ht="17" thickBot="1">
      <c r="A18" s="91" t="s">
        <v>137</v>
      </c>
      <c r="B18" s="92" t="s">
        <v>138</v>
      </c>
      <c r="C18" s="92" t="s">
        <v>139</v>
      </c>
      <c r="D18" s="92" t="s">
        <v>140</v>
      </c>
      <c r="E18" s="92" t="s">
        <v>141</v>
      </c>
    </row>
    <row r="19" spans="1:5" ht="25" thickBot="1">
      <c r="A19" s="93" t="s">
        <v>142</v>
      </c>
      <c r="B19" s="94" t="s">
        <v>143</v>
      </c>
      <c r="C19" s="94" t="s">
        <v>144</v>
      </c>
      <c r="D19" s="94" t="s">
        <v>145</v>
      </c>
      <c r="E19" s="94" t="s">
        <v>146</v>
      </c>
    </row>
    <row r="20" spans="1:5" ht="17" thickBot="1">
      <c r="A20" s="95"/>
      <c r="B20" s="239" t="s">
        <v>147</v>
      </c>
      <c r="C20" s="240"/>
      <c r="D20" s="241"/>
      <c r="E20" s="96"/>
    </row>
    <row r="21" spans="1:5" ht="37" thickBot="1">
      <c r="A21" s="97" t="s">
        <v>148</v>
      </c>
      <c r="B21" s="239" t="s">
        <v>151</v>
      </c>
      <c r="C21" s="240"/>
      <c r="D21" s="241"/>
      <c r="E21" s="100" t="s">
        <v>152</v>
      </c>
    </row>
    <row r="22" spans="1:5" ht="17" thickBot="1">
      <c r="A22" s="98"/>
      <c r="B22" s="239" t="s">
        <v>155</v>
      </c>
      <c r="C22" s="240"/>
      <c r="D22" s="241"/>
      <c r="E22" s="100" t="s">
        <v>153</v>
      </c>
    </row>
    <row r="23" spans="1:5" ht="49" thickBot="1">
      <c r="A23" s="97" t="s">
        <v>149</v>
      </c>
      <c r="B23" s="239" t="s">
        <v>156</v>
      </c>
      <c r="C23" s="240"/>
      <c r="D23" s="241"/>
      <c r="E23" s="100" t="s">
        <v>154</v>
      </c>
    </row>
    <row r="24" spans="1:5" ht="17" thickBot="1">
      <c r="A24" s="99" t="s">
        <v>150</v>
      </c>
      <c r="B24" s="239" t="s">
        <v>157</v>
      </c>
      <c r="C24" s="240"/>
      <c r="D24" s="241"/>
      <c r="E24" s="101"/>
    </row>
    <row r="25" spans="1:5" ht="25" thickBot="1">
      <c r="A25" s="99" t="s">
        <v>158</v>
      </c>
      <c r="B25" s="239" t="s">
        <v>158</v>
      </c>
      <c r="C25" s="240"/>
      <c r="D25" s="241"/>
      <c r="E25" s="102" t="s">
        <v>159</v>
      </c>
    </row>
    <row r="26" spans="1:5" ht="25" thickBot="1">
      <c r="A26" s="97" t="s">
        <v>160</v>
      </c>
      <c r="B26" s="239" t="s">
        <v>162</v>
      </c>
      <c r="C26" s="240"/>
      <c r="D26" s="241"/>
      <c r="E26" s="96"/>
    </row>
    <row r="27" spans="1:5" ht="17" thickBot="1">
      <c r="A27" s="103"/>
      <c r="B27" s="239" t="s">
        <v>163</v>
      </c>
      <c r="C27" s="240"/>
      <c r="D27" s="241"/>
      <c r="E27" s="96"/>
    </row>
    <row r="28" spans="1:5" ht="17" thickBot="1">
      <c r="A28" s="104"/>
      <c r="B28" s="239" t="s">
        <v>164</v>
      </c>
      <c r="C28" s="240"/>
      <c r="D28" s="241"/>
      <c r="E28" s="96"/>
    </row>
    <row r="29" spans="1:5" ht="25" thickBot="1">
      <c r="A29" s="97" t="s">
        <v>161</v>
      </c>
      <c r="B29" s="239" t="s">
        <v>165</v>
      </c>
      <c r="C29" s="240"/>
      <c r="D29" s="241"/>
      <c r="E29" s="96"/>
    </row>
    <row r="30" spans="1:5" ht="17" thickBot="1">
      <c r="A30" s="103"/>
      <c r="B30" s="239" t="s">
        <v>166</v>
      </c>
      <c r="C30" s="240"/>
      <c r="D30" s="241"/>
      <c r="E30" s="96"/>
    </row>
    <row r="31" spans="1:5" ht="17" thickBot="1">
      <c r="A31" s="105"/>
      <c r="B31" s="239" t="s">
        <v>167</v>
      </c>
      <c r="C31" s="240"/>
      <c r="D31" s="241"/>
      <c r="E31" s="96"/>
    </row>
    <row r="32" spans="1:5" ht="17" thickBot="1">
      <c r="A32" s="99" t="s">
        <v>168</v>
      </c>
      <c r="B32" s="102" t="s">
        <v>169</v>
      </c>
      <c r="C32" s="102" t="s">
        <v>169</v>
      </c>
      <c r="D32" s="102" t="s">
        <v>169</v>
      </c>
      <c r="E32" s="102" t="s">
        <v>170</v>
      </c>
    </row>
    <row r="33" spans="1:16" ht="20" customHeight="1"/>
    <row r="34" spans="1:16" ht="80" customHeight="1"/>
    <row r="35" spans="1:16" ht="22" thickBot="1">
      <c r="A35" s="218" t="s">
        <v>197</v>
      </c>
      <c r="B35" s="218"/>
      <c r="C35" s="218"/>
      <c r="D35" s="218"/>
      <c r="E35" s="218"/>
    </row>
    <row r="36" spans="1:16">
      <c r="A36" s="230" t="s">
        <v>171</v>
      </c>
      <c r="B36" s="231"/>
      <c r="C36" s="231"/>
      <c r="D36" s="231"/>
      <c r="E36" s="231"/>
      <c r="F36" s="231"/>
      <c r="G36" s="232"/>
    </row>
    <row r="37" spans="1:16" ht="44" customHeight="1" thickBot="1">
      <c r="A37" s="233" t="s">
        <v>172</v>
      </c>
      <c r="B37" s="234"/>
      <c r="C37" s="234"/>
      <c r="D37" s="234"/>
      <c r="E37" s="234"/>
      <c r="F37" s="234"/>
      <c r="G37" s="235"/>
      <c r="H37" s="7"/>
    </row>
    <row r="38" spans="1:16" ht="10" customHeight="1">
      <c r="A38" s="9"/>
      <c r="B38" s="9"/>
      <c r="C38" s="9"/>
      <c r="D38" s="9"/>
      <c r="E38" s="9"/>
      <c r="F38" s="9"/>
      <c r="G38" s="9"/>
      <c r="H38" s="7"/>
    </row>
    <row r="39" spans="1:16" s="4" customFormat="1" ht="22" thickBot="1">
      <c r="A39" s="218" t="s">
        <v>199</v>
      </c>
      <c r="B39" s="218"/>
      <c r="C39" s="218"/>
      <c r="D39" s="218"/>
      <c r="E39" s="218"/>
      <c r="F39" s="218"/>
      <c r="G39" s="218"/>
      <c r="H39" s="128"/>
    </row>
    <row r="40" spans="1:16" ht="32" customHeight="1">
      <c r="A40" s="222" t="s">
        <v>235</v>
      </c>
      <c r="B40" s="222"/>
      <c r="C40" s="222"/>
      <c r="D40" s="222"/>
      <c r="E40" s="222"/>
      <c r="F40" s="222"/>
      <c r="G40" s="222"/>
      <c r="H40" s="222"/>
      <c r="I40" s="107"/>
      <c r="J40" s="107"/>
      <c r="K40" s="107"/>
      <c r="L40" s="107"/>
      <c r="M40" s="107"/>
      <c r="N40" s="108"/>
      <c r="O40" s="108"/>
      <c r="P40" s="109"/>
    </row>
    <row r="41" spans="1:16" ht="47" customHeight="1">
      <c r="A41" s="236" t="s">
        <v>198</v>
      </c>
      <c r="B41" s="237"/>
      <c r="C41" s="237"/>
      <c r="D41" s="237"/>
      <c r="E41" s="237"/>
      <c r="F41" s="237"/>
      <c r="G41" s="237"/>
      <c r="H41" s="237"/>
      <c r="I41" s="110"/>
      <c r="J41" s="110"/>
      <c r="K41" s="110"/>
      <c r="L41" s="110"/>
      <c r="M41" s="110"/>
      <c r="N41" s="110"/>
      <c r="O41" s="108"/>
      <c r="P41" s="109"/>
    </row>
    <row r="42" spans="1:16" ht="35" customHeight="1">
      <c r="A42" s="222" t="s">
        <v>236</v>
      </c>
      <c r="B42" s="222"/>
      <c r="C42" s="222"/>
      <c r="D42" s="222"/>
      <c r="E42" s="222"/>
      <c r="F42" s="222"/>
      <c r="G42" s="222"/>
      <c r="H42" s="222"/>
      <c r="I42" s="111"/>
      <c r="J42" s="111"/>
      <c r="K42" s="111"/>
      <c r="L42" s="111"/>
      <c r="M42" s="111"/>
      <c r="N42" s="111"/>
      <c r="O42" s="108"/>
      <c r="P42" s="109"/>
    </row>
    <row r="43" spans="1:16" ht="59" customHeight="1" thickBot="1">
      <c r="A43" s="222" t="s">
        <v>237</v>
      </c>
      <c r="B43" s="222"/>
      <c r="C43" s="222"/>
      <c r="D43" s="222"/>
      <c r="E43" s="222"/>
      <c r="F43" s="222"/>
      <c r="G43" s="222"/>
      <c r="H43" s="222"/>
      <c r="I43" s="112"/>
      <c r="J43" s="112"/>
      <c r="K43" s="112"/>
      <c r="L43" s="112"/>
      <c r="M43" s="112"/>
      <c r="N43" s="112"/>
      <c r="O43" s="112"/>
      <c r="P43" s="109"/>
    </row>
    <row r="44" spans="1:16" s="8" customFormat="1" ht="30" customHeight="1" thickBot="1">
      <c r="A44" s="222" t="s">
        <v>238</v>
      </c>
      <c r="B44" s="222"/>
      <c r="C44" s="222"/>
      <c r="D44" s="222"/>
      <c r="E44" s="222"/>
      <c r="F44" s="222"/>
      <c r="G44" s="222"/>
      <c r="H44" s="222"/>
      <c r="I44" s="129"/>
    </row>
    <row r="45" spans="1:16" ht="65" customHeight="1">
      <c r="A45" s="222" t="s">
        <v>239</v>
      </c>
      <c r="B45" s="222"/>
      <c r="C45" s="222"/>
      <c r="D45" s="222"/>
      <c r="E45" s="222"/>
      <c r="F45" s="222"/>
      <c r="G45" s="222"/>
      <c r="H45" s="222"/>
      <c r="I45" s="111"/>
      <c r="J45" s="111"/>
      <c r="K45" s="111"/>
      <c r="L45" s="108"/>
      <c r="M45" s="108"/>
      <c r="N45" s="108"/>
      <c r="O45" s="108"/>
      <c r="P45" s="108"/>
    </row>
    <row r="46" spans="1:16">
      <c r="A46" s="111"/>
      <c r="B46" s="111"/>
      <c r="C46" s="111"/>
      <c r="D46" s="111"/>
      <c r="E46" s="111"/>
      <c r="F46" s="111"/>
      <c r="G46" s="111"/>
      <c r="H46" s="111"/>
      <c r="I46" s="111"/>
      <c r="J46" s="111"/>
      <c r="K46" s="111"/>
      <c r="L46" s="108"/>
      <c r="M46" s="108"/>
      <c r="N46" s="108"/>
      <c r="O46" s="108"/>
      <c r="P46" s="108"/>
    </row>
    <row r="47" spans="1:16" ht="21">
      <c r="A47" s="218" t="s">
        <v>173</v>
      </c>
      <c r="B47" s="218"/>
      <c r="C47" s="218"/>
      <c r="D47" s="218"/>
      <c r="E47" s="218"/>
      <c r="F47" s="218"/>
      <c r="G47" s="218"/>
    </row>
    <row r="48" spans="1:16" ht="37" customHeight="1" thickBot="1">
      <c r="A48" s="222" t="s">
        <v>174</v>
      </c>
      <c r="B48" s="222"/>
      <c r="C48" s="222"/>
      <c r="D48" s="222"/>
      <c r="E48" s="222"/>
      <c r="F48" s="222"/>
      <c r="G48" s="222"/>
      <c r="H48" s="222"/>
    </row>
    <row r="49" spans="1:9" ht="17" thickBot="1">
      <c r="A49" s="250" t="s">
        <v>246</v>
      </c>
      <c r="B49" s="250"/>
      <c r="C49" s="250"/>
      <c r="D49" s="250"/>
      <c r="E49" s="250"/>
      <c r="F49" s="250"/>
      <c r="G49" s="250"/>
      <c r="H49" s="132"/>
    </row>
    <row r="50" spans="1:9">
      <c r="A50" s="238" t="s">
        <v>240</v>
      </c>
      <c r="B50" s="238"/>
      <c r="C50" s="238"/>
      <c r="D50" s="238"/>
      <c r="E50" s="238"/>
      <c r="F50" s="238"/>
      <c r="G50" s="238"/>
      <c r="H50" s="238"/>
    </row>
    <row r="51" spans="1:9">
      <c r="A51" s="238" t="s">
        <v>175</v>
      </c>
      <c r="B51" s="238"/>
      <c r="C51" s="238"/>
      <c r="D51" s="238"/>
      <c r="E51" s="238"/>
      <c r="F51" s="238"/>
      <c r="G51" s="238"/>
      <c r="H51" s="133"/>
    </row>
    <row r="52" spans="1:9">
      <c r="A52" s="238" t="s">
        <v>241</v>
      </c>
      <c r="B52" s="238"/>
      <c r="C52" s="238"/>
      <c r="D52" s="238"/>
      <c r="E52" s="238"/>
      <c r="F52" s="238"/>
      <c r="G52" s="238"/>
      <c r="H52" s="133"/>
    </row>
    <row r="53" spans="1:9" ht="30" customHeight="1">
      <c r="A53" s="238" t="s">
        <v>242</v>
      </c>
      <c r="B53" s="238"/>
      <c r="C53" s="238"/>
      <c r="D53" s="238"/>
      <c r="E53" s="238"/>
      <c r="F53" s="238"/>
      <c r="G53" s="238"/>
      <c r="H53" s="238"/>
    </row>
    <row r="54" spans="1:9">
      <c r="A54" s="238" t="s">
        <v>243</v>
      </c>
      <c r="B54" s="238"/>
      <c r="C54" s="238"/>
      <c r="D54" s="238"/>
      <c r="E54" s="238"/>
      <c r="F54" s="238"/>
      <c r="G54" s="238"/>
      <c r="H54" s="238"/>
      <c r="I54" s="7"/>
    </row>
    <row r="55" spans="1:9" ht="31" customHeight="1">
      <c r="A55" s="238" t="s">
        <v>244</v>
      </c>
      <c r="B55" s="238"/>
      <c r="C55" s="238"/>
      <c r="D55" s="238"/>
      <c r="E55" s="238"/>
      <c r="F55" s="238"/>
      <c r="G55" s="238"/>
      <c r="H55" s="238"/>
    </row>
    <row r="56" spans="1:9" ht="17" thickBot="1">
      <c r="A56" s="238" t="s">
        <v>176</v>
      </c>
      <c r="B56" s="238"/>
      <c r="C56" s="238"/>
      <c r="D56" s="238"/>
      <c r="E56" s="238"/>
      <c r="F56" s="238"/>
      <c r="G56" s="238"/>
      <c r="H56" s="133"/>
    </row>
    <row r="57" spans="1:9">
      <c r="A57" s="251" t="s">
        <v>245</v>
      </c>
      <c r="B57" s="251"/>
      <c r="C57" s="251"/>
      <c r="D57" s="251"/>
      <c r="E57" s="251"/>
      <c r="F57" s="251"/>
      <c r="G57" s="251"/>
    </row>
    <row r="58" spans="1:9" ht="18" customHeight="1">
      <c r="A58" s="238" t="s">
        <v>247</v>
      </c>
      <c r="B58" s="238"/>
      <c r="C58" s="238"/>
      <c r="D58" s="238"/>
      <c r="E58" s="238"/>
      <c r="F58" s="238"/>
      <c r="G58" s="238"/>
      <c r="H58" s="238"/>
    </row>
    <row r="59" spans="1:9" ht="37" customHeight="1">
      <c r="A59" s="238" t="s">
        <v>177</v>
      </c>
      <c r="B59" s="238"/>
      <c r="C59" s="238"/>
      <c r="D59" s="238"/>
      <c r="E59" s="238"/>
      <c r="F59" s="238"/>
      <c r="G59" s="238"/>
      <c r="H59" s="238"/>
    </row>
    <row r="60" spans="1:9" ht="46" customHeight="1">
      <c r="A60" s="238" t="s">
        <v>178</v>
      </c>
      <c r="B60" s="238"/>
      <c r="C60" s="238"/>
      <c r="D60" s="238"/>
      <c r="E60" s="238"/>
      <c r="F60" s="238"/>
      <c r="G60" s="238"/>
      <c r="H60" s="238"/>
    </row>
    <row r="61" spans="1:9" ht="66" customHeight="1">
      <c r="A61" s="252" t="s">
        <v>248</v>
      </c>
      <c r="B61" s="253"/>
      <c r="C61" s="253"/>
      <c r="D61" s="253"/>
      <c r="E61" s="253"/>
      <c r="F61" s="253"/>
      <c r="G61" s="253"/>
      <c r="H61" s="253"/>
    </row>
    <row r="62" spans="1:9">
      <c r="A62" s="254" t="s">
        <v>179</v>
      </c>
      <c r="B62" s="254"/>
      <c r="C62" s="254"/>
      <c r="D62" s="254"/>
      <c r="E62" s="254"/>
      <c r="F62" s="254"/>
      <c r="G62" s="254"/>
    </row>
    <row r="63" spans="1:9">
      <c r="A63" s="254" t="s">
        <v>180</v>
      </c>
      <c r="B63" s="254"/>
      <c r="C63" s="254"/>
      <c r="D63" s="254"/>
      <c r="E63" s="254"/>
      <c r="F63" s="254"/>
      <c r="G63" s="254"/>
    </row>
    <row r="64" spans="1:9">
      <c r="A64" s="238" t="s">
        <v>249</v>
      </c>
      <c r="B64" s="238"/>
      <c r="C64" s="238"/>
      <c r="D64" s="238"/>
      <c r="E64" s="238"/>
      <c r="F64" s="238"/>
      <c r="G64" s="238"/>
    </row>
    <row r="65" spans="1:8">
      <c r="A65" s="255" t="s">
        <v>250</v>
      </c>
      <c r="B65" s="255"/>
      <c r="C65" s="255"/>
      <c r="D65" s="255"/>
      <c r="E65" s="255"/>
      <c r="F65" s="255"/>
      <c r="G65" s="255"/>
    </row>
    <row r="66" spans="1:8">
      <c r="A66" s="238" t="s">
        <v>251</v>
      </c>
      <c r="B66" s="238"/>
      <c r="C66" s="238"/>
      <c r="D66" s="238"/>
      <c r="E66" s="238"/>
      <c r="F66" s="238"/>
      <c r="G66" s="238"/>
    </row>
    <row r="67" spans="1:8" ht="18" customHeight="1">
      <c r="A67" s="106"/>
    </row>
    <row r="68" spans="1:8" ht="21">
      <c r="A68" s="218" t="s">
        <v>181</v>
      </c>
      <c r="B68" s="218"/>
      <c r="C68" s="218"/>
      <c r="D68" s="218"/>
      <c r="E68" s="218"/>
      <c r="F68" s="218"/>
      <c r="G68" s="218"/>
    </row>
    <row r="69" spans="1:8" ht="67" customHeight="1">
      <c r="A69" s="222" t="s">
        <v>252</v>
      </c>
      <c r="B69" s="222"/>
      <c r="C69" s="222"/>
      <c r="D69" s="222"/>
      <c r="E69" s="222"/>
      <c r="F69" s="222"/>
      <c r="G69" s="222"/>
      <c r="H69" s="133"/>
    </row>
    <row r="70" spans="1:8">
      <c r="A70" s="238" t="s">
        <v>253</v>
      </c>
      <c r="B70" s="238"/>
      <c r="C70" s="238"/>
      <c r="D70" s="238"/>
      <c r="E70" s="238"/>
      <c r="F70" s="238"/>
      <c r="G70" s="238"/>
      <c r="H70" s="133"/>
    </row>
    <row r="71" spans="1:8" ht="30" customHeight="1">
      <c r="A71" s="238" t="s">
        <v>254</v>
      </c>
      <c r="B71" s="238"/>
      <c r="C71" s="238"/>
      <c r="D71" s="238"/>
      <c r="E71" s="238"/>
      <c r="F71" s="238"/>
      <c r="G71" s="238"/>
      <c r="H71" s="238"/>
    </row>
    <row r="72" spans="1:8">
      <c r="A72" s="238" t="s">
        <v>255</v>
      </c>
      <c r="B72" s="238"/>
      <c r="C72" s="238"/>
      <c r="D72" s="238"/>
      <c r="E72" s="238"/>
      <c r="F72" s="238"/>
      <c r="G72" s="238"/>
      <c r="H72" s="133"/>
    </row>
    <row r="73" spans="1:8">
      <c r="A73" s="238" t="s">
        <v>256</v>
      </c>
      <c r="B73" s="238"/>
      <c r="C73" s="238"/>
      <c r="D73" s="238"/>
      <c r="E73" s="238"/>
      <c r="F73" s="238"/>
      <c r="G73" s="238"/>
      <c r="H73" s="133"/>
    </row>
    <row r="74" spans="1:8" ht="32" customHeight="1">
      <c r="A74" s="238" t="s">
        <v>257</v>
      </c>
      <c r="B74" s="238"/>
      <c r="C74" s="238"/>
      <c r="D74" s="238"/>
      <c r="E74" s="238"/>
      <c r="F74" s="238"/>
      <c r="G74" s="238"/>
      <c r="H74" s="238"/>
    </row>
    <row r="75" spans="1:8" ht="45" customHeight="1">
      <c r="A75" s="238" t="s">
        <v>258</v>
      </c>
      <c r="B75" s="238"/>
      <c r="C75" s="238"/>
      <c r="D75" s="238"/>
      <c r="E75" s="238"/>
      <c r="F75" s="238"/>
      <c r="G75" s="238"/>
      <c r="H75" s="238"/>
    </row>
    <row r="76" spans="1:8" ht="35" customHeight="1">
      <c r="A76" s="238" t="s">
        <v>259</v>
      </c>
      <c r="B76" s="238"/>
      <c r="C76" s="238"/>
      <c r="D76" s="238"/>
      <c r="E76" s="238"/>
      <c r="F76" s="238"/>
      <c r="G76" s="238"/>
      <c r="H76" s="133"/>
    </row>
    <row r="77" spans="1:8">
      <c r="A77" s="238" t="s">
        <v>260</v>
      </c>
      <c r="B77" s="238"/>
      <c r="C77" s="238"/>
      <c r="D77" s="238"/>
      <c r="E77" s="238"/>
      <c r="F77" s="238"/>
      <c r="G77" s="238"/>
      <c r="H77" s="133"/>
    </row>
    <row r="78" spans="1:8">
      <c r="A78" s="238" t="s">
        <v>261</v>
      </c>
      <c r="B78" s="238"/>
      <c r="C78" s="238"/>
      <c r="D78" s="238"/>
      <c r="E78" s="238"/>
      <c r="F78" s="238"/>
      <c r="G78" s="238"/>
      <c r="H78" s="133"/>
    </row>
    <row r="79" spans="1:8">
      <c r="A79" s="238" t="s">
        <v>262</v>
      </c>
      <c r="B79" s="238"/>
      <c r="C79" s="238"/>
      <c r="D79" s="238"/>
      <c r="E79" s="238"/>
      <c r="F79" s="238"/>
      <c r="G79" s="238"/>
      <c r="H79" s="132"/>
    </row>
    <row r="80" spans="1:8">
      <c r="A80" s="238" t="s">
        <v>263</v>
      </c>
      <c r="B80" s="238"/>
      <c r="C80" s="238"/>
      <c r="D80" s="238"/>
      <c r="E80" s="238"/>
      <c r="F80" s="238"/>
      <c r="G80" s="238"/>
      <c r="H80" s="132"/>
    </row>
    <row r="81" spans="1:8" ht="32" customHeight="1">
      <c r="A81" s="238" t="s">
        <v>264</v>
      </c>
      <c r="B81" s="238"/>
      <c r="C81" s="238"/>
      <c r="D81" s="238"/>
      <c r="E81" s="238"/>
      <c r="F81" s="238"/>
      <c r="G81" s="238"/>
      <c r="H81" s="238"/>
    </row>
    <row r="82" spans="1:8" ht="34" customHeight="1">
      <c r="A82" s="238" t="s">
        <v>182</v>
      </c>
      <c r="B82" s="238"/>
      <c r="C82" s="238"/>
      <c r="D82" s="238"/>
      <c r="E82" s="238"/>
      <c r="F82" s="238"/>
      <c r="G82" s="238"/>
      <c r="H82" s="238"/>
    </row>
    <row r="84" spans="1:8" ht="49" customHeight="1">
      <c r="A84" s="218" t="s">
        <v>183</v>
      </c>
      <c r="B84" s="218"/>
      <c r="C84" s="218"/>
      <c r="D84" s="218"/>
      <c r="E84" s="218"/>
      <c r="F84" s="218"/>
      <c r="G84" s="218"/>
      <c r="H84" s="7"/>
    </row>
    <row r="85" spans="1:8" ht="52" customHeight="1">
      <c r="A85" s="222" t="s">
        <v>184</v>
      </c>
      <c r="B85" s="222"/>
      <c r="C85" s="222"/>
      <c r="D85" s="222"/>
      <c r="E85" s="222"/>
      <c r="F85" s="222"/>
      <c r="G85" s="222"/>
      <c r="H85" s="222"/>
    </row>
    <row r="86" spans="1:8" ht="39" customHeight="1">
      <c r="A86" s="222" t="s">
        <v>185</v>
      </c>
      <c r="B86" s="222"/>
      <c r="C86" s="222"/>
      <c r="D86" s="222"/>
      <c r="E86" s="222"/>
      <c r="F86" s="222"/>
      <c r="G86" s="222"/>
      <c r="H86" s="222"/>
    </row>
    <row r="87" spans="1:8" ht="18" customHeight="1">
      <c r="A87" s="222" t="s">
        <v>265</v>
      </c>
      <c r="B87" s="222"/>
      <c r="C87" s="222"/>
      <c r="D87" s="222"/>
      <c r="E87" s="222"/>
      <c r="F87" s="222"/>
      <c r="G87" s="222"/>
      <c r="H87" s="132"/>
    </row>
    <row r="88" spans="1:8" ht="18" customHeight="1">
      <c r="A88" s="222" t="s">
        <v>186</v>
      </c>
      <c r="B88" s="222"/>
      <c r="C88" s="222"/>
      <c r="D88" s="222"/>
      <c r="E88" s="222"/>
      <c r="F88" s="222"/>
      <c r="G88" s="222"/>
      <c r="H88" s="132"/>
    </row>
    <row r="89" spans="1:8">
      <c r="A89" s="24"/>
    </row>
    <row r="90" spans="1:8" ht="21">
      <c r="A90" s="256" t="s">
        <v>200</v>
      </c>
      <c r="B90" s="256"/>
      <c r="C90" s="256"/>
      <c r="D90" s="256"/>
      <c r="E90" s="256"/>
      <c r="F90" s="256"/>
      <c r="G90" s="256"/>
      <c r="H90" s="133"/>
    </row>
    <row r="91" spans="1:8" ht="19">
      <c r="A91" s="257" t="s">
        <v>187</v>
      </c>
      <c r="B91" s="257"/>
      <c r="C91" s="257"/>
      <c r="D91" s="257"/>
      <c r="E91" s="257"/>
      <c r="F91" s="257"/>
      <c r="G91" s="257"/>
      <c r="H91" s="133"/>
    </row>
    <row r="92" spans="1:8">
      <c r="A92" s="222" t="s">
        <v>188</v>
      </c>
      <c r="B92" s="222"/>
      <c r="C92" s="222"/>
      <c r="D92" s="222"/>
      <c r="E92" s="222"/>
      <c r="F92" s="222"/>
      <c r="G92" s="222"/>
      <c r="H92" s="132"/>
    </row>
    <row r="93" spans="1:8">
      <c r="A93" s="222" t="s">
        <v>201</v>
      </c>
      <c r="B93" s="222"/>
      <c r="C93" s="222"/>
      <c r="D93" s="222"/>
      <c r="E93" s="222"/>
      <c r="F93" s="222"/>
      <c r="G93" s="222"/>
      <c r="H93" s="132"/>
    </row>
    <row r="94" spans="1:8">
      <c r="A94" s="222" t="s">
        <v>202</v>
      </c>
      <c r="B94" s="222"/>
      <c r="C94" s="222"/>
      <c r="D94" s="222"/>
      <c r="E94" s="222"/>
      <c r="F94" s="222"/>
      <c r="G94" s="222"/>
      <c r="H94" s="132"/>
    </row>
    <row r="95" spans="1:8">
      <c r="A95" s="222" t="s">
        <v>203</v>
      </c>
      <c r="B95" s="222"/>
      <c r="C95" s="222"/>
      <c r="D95" s="222"/>
      <c r="E95" s="222"/>
      <c r="F95" s="222"/>
      <c r="G95" s="222"/>
      <c r="H95" s="132"/>
    </row>
    <row r="96" spans="1:8">
      <c r="A96" s="222" t="s">
        <v>189</v>
      </c>
      <c r="B96" s="222"/>
      <c r="C96" s="222"/>
      <c r="D96" s="222"/>
      <c r="E96" s="222"/>
      <c r="F96" s="222"/>
      <c r="G96" s="222"/>
      <c r="H96" s="132"/>
    </row>
    <row r="97" spans="1:8" ht="30" customHeight="1">
      <c r="A97" s="222" t="s">
        <v>190</v>
      </c>
      <c r="B97" s="222"/>
      <c r="C97" s="222"/>
      <c r="D97" s="222"/>
      <c r="E97" s="222"/>
      <c r="F97" s="222"/>
      <c r="G97" s="222"/>
      <c r="H97" s="222"/>
    </row>
    <row r="98" spans="1:8">
      <c r="A98" s="222" t="s">
        <v>191</v>
      </c>
      <c r="B98" s="222"/>
      <c r="C98" s="222"/>
      <c r="D98" s="222"/>
      <c r="E98" s="222"/>
      <c r="F98" s="222"/>
      <c r="G98" s="222"/>
      <c r="H98" s="132"/>
    </row>
    <row r="99" spans="1:8" ht="31" customHeight="1">
      <c r="A99" s="222" t="s">
        <v>192</v>
      </c>
      <c r="B99" s="222"/>
      <c r="C99" s="222"/>
      <c r="D99" s="222"/>
      <c r="E99" s="222"/>
      <c r="F99" s="222"/>
      <c r="G99" s="222"/>
      <c r="H99" s="222"/>
    </row>
    <row r="100" spans="1:8" ht="92" customHeight="1">
      <c r="A100" s="24"/>
    </row>
    <row r="101" spans="1:8" ht="21">
      <c r="A101" s="256" t="s">
        <v>193</v>
      </c>
      <c r="B101" s="256"/>
      <c r="C101" s="256"/>
      <c r="D101" s="256"/>
      <c r="E101" s="256"/>
      <c r="F101" s="256"/>
      <c r="G101" s="256"/>
      <c r="H101" s="133"/>
    </row>
    <row r="102" spans="1:8" ht="33" customHeight="1">
      <c r="A102" s="222" t="s">
        <v>204</v>
      </c>
      <c r="B102" s="222"/>
      <c r="C102" s="222"/>
      <c r="D102" s="222"/>
      <c r="E102" s="222"/>
      <c r="F102" s="222"/>
      <c r="G102" s="222"/>
      <c r="H102" s="222"/>
    </row>
    <row r="103" spans="1:8">
      <c r="A103" s="222" t="s">
        <v>194</v>
      </c>
      <c r="B103" s="222"/>
      <c r="C103" s="222"/>
      <c r="D103" s="222"/>
      <c r="E103" s="222"/>
      <c r="F103" s="222"/>
      <c r="G103" s="222"/>
      <c r="H103" s="132"/>
    </row>
    <row r="104" spans="1:8" ht="32" customHeight="1">
      <c r="A104" s="222" t="s">
        <v>195</v>
      </c>
      <c r="B104" s="222"/>
      <c r="C104" s="222"/>
      <c r="D104" s="222"/>
      <c r="E104" s="222"/>
      <c r="F104" s="222"/>
      <c r="G104" s="222"/>
      <c r="H104" s="222"/>
    </row>
    <row r="105" spans="1:8" ht="31" customHeight="1">
      <c r="A105" s="222" t="s">
        <v>196</v>
      </c>
      <c r="B105" s="222"/>
      <c r="C105" s="222"/>
      <c r="D105" s="222"/>
      <c r="E105" s="222"/>
      <c r="F105" s="222"/>
      <c r="G105" s="222"/>
      <c r="H105" s="222"/>
    </row>
    <row r="113" spans="1:7">
      <c r="A113" s="113"/>
      <c r="B113" s="28"/>
      <c r="C113" s="28"/>
      <c r="D113" s="28"/>
      <c r="E113" s="28"/>
      <c r="F113" s="28"/>
      <c r="G113" s="28"/>
    </row>
    <row r="114" spans="1:7">
      <c r="A114" s="113"/>
      <c r="B114" s="28"/>
      <c r="C114" s="28"/>
      <c r="D114" s="28"/>
      <c r="E114" s="28"/>
      <c r="F114" s="28"/>
      <c r="G114" s="28"/>
    </row>
    <row r="115" spans="1:7">
      <c r="A115" s="113"/>
      <c r="B115" s="28"/>
      <c r="C115" s="28"/>
      <c r="D115" s="28"/>
      <c r="E115" s="28"/>
      <c r="F115" s="28"/>
      <c r="G115" s="28"/>
    </row>
    <row r="116" spans="1:7">
      <c r="A116" s="113"/>
      <c r="B116" s="28"/>
      <c r="C116" s="28"/>
      <c r="D116" s="28"/>
      <c r="E116" s="28"/>
      <c r="F116" s="28"/>
      <c r="G116" s="28"/>
    </row>
    <row r="117" spans="1:7">
      <c r="A117" s="24"/>
    </row>
  </sheetData>
  <mergeCells count="91">
    <mergeCell ref="A103:G103"/>
    <mergeCell ref="A93:G93"/>
    <mergeCell ref="A94:G94"/>
    <mergeCell ref="A95:G95"/>
    <mergeCell ref="A96:G96"/>
    <mergeCell ref="A98:G98"/>
    <mergeCell ref="A101:G101"/>
    <mergeCell ref="A99:H99"/>
    <mergeCell ref="A84:G84"/>
    <mergeCell ref="A87:G87"/>
    <mergeCell ref="A88:G88"/>
    <mergeCell ref="A90:G90"/>
    <mergeCell ref="A91:G91"/>
    <mergeCell ref="A92:G92"/>
    <mergeCell ref="A69:G69"/>
    <mergeCell ref="A70:G70"/>
    <mergeCell ref="A72:G72"/>
    <mergeCell ref="A73:G73"/>
    <mergeCell ref="A76:G76"/>
    <mergeCell ref="A77:G77"/>
    <mergeCell ref="A71:H71"/>
    <mergeCell ref="A74:H74"/>
    <mergeCell ref="A75:H75"/>
    <mergeCell ref="A81:H81"/>
    <mergeCell ref="A82:H82"/>
    <mergeCell ref="A85:H85"/>
    <mergeCell ref="A78:G78"/>
    <mergeCell ref="A79:G79"/>
    <mergeCell ref="A80:G80"/>
    <mergeCell ref="A68:G68"/>
    <mergeCell ref="A51:G51"/>
    <mergeCell ref="A52:G52"/>
    <mergeCell ref="A56:G56"/>
    <mergeCell ref="A57:G57"/>
    <mergeCell ref="A53:H53"/>
    <mergeCell ref="A58:H58"/>
    <mergeCell ref="A59:H59"/>
    <mergeCell ref="A60:H60"/>
    <mergeCell ref="A61:H61"/>
    <mergeCell ref="A62:G62"/>
    <mergeCell ref="A63:G63"/>
    <mergeCell ref="A64:G64"/>
    <mergeCell ref="A65:G65"/>
    <mergeCell ref="A66:G66"/>
    <mergeCell ref="A49:G49"/>
    <mergeCell ref="A17:E17"/>
    <mergeCell ref="A35:E35"/>
    <mergeCell ref="A36:G36"/>
    <mergeCell ref="A39:G39"/>
    <mergeCell ref="A47:G47"/>
    <mergeCell ref="B24:D24"/>
    <mergeCell ref="B25:D25"/>
    <mergeCell ref="B26:D26"/>
    <mergeCell ref="B27:D27"/>
    <mergeCell ref="B28:D28"/>
    <mergeCell ref="A44:H44"/>
    <mergeCell ref="A45:H45"/>
    <mergeCell ref="A48:H48"/>
    <mergeCell ref="B31:D31"/>
    <mergeCell ref="A40:H40"/>
    <mergeCell ref="B30:D30"/>
    <mergeCell ref="B20:D20"/>
    <mergeCell ref="B21:D21"/>
    <mergeCell ref="B22:D22"/>
    <mergeCell ref="B23:D23"/>
    <mergeCell ref="B29:D29"/>
    <mergeCell ref="A3:D3"/>
    <mergeCell ref="A4:E4"/>
    <mergeCell ref="A6:G6"/>
    <mergeCell ref="A7:G7"/>
    <mergeCell ref="A8:G8"/>
    <mergeCell ref="A11:C11"/>
    <mergeCell ref="A13:G13"/>
    <mergeCell ref="A14:G14"/>
    <mergeCell ref="A15:G15"/>
    <mergeCell ref="A104:H104"/>
    <mergeCell ref="A105:H105"/>
    <mergeCell ref="A1:G1"/>
    <mergeCell ref="A5:G5"/>
    <mergeCell ref="A9:G9"/>
    <mergeCell ref="A12:G12"/>
    <mergeCell ref="A37:G37"/>
    <mergeCell ref="A86:H86"/>
    <mergeCell ref="A102:H102"/>
    <mergeCell ref="A97:H97"/>
    <mergeCell ref="A41:H41"/>
    <mergeCell ref="A42:H42"/>
    <mergeCell ref="A43:H43"/>
    <mergeCell ref="A54:H54"/>
    <mergeCell ref="A55:H55"/>
    <mergeCell ref="A50:H50"/>
  </mergeCells>
  <hyperlinks>
    <hyperlink ref="A4" r:id="rId1" display="1. Course dates are reserved at www.taask.info/planning" xr:uid="{19815766-E041-5342-A5CF-3026626BD8EE}"/>
  </hyperlinks>
  <pageMargins left="0.7" right="0.7" top="0.75" bottom="0.75" header="0.3" footer="0.3"/>
  <pageSetup paperSize="9" orientation="portrait" horizontalDpi="0" verticalDpi="0"/>
  <headerFooter>
    <oddHeader>&amp;LConditions and information for course planning
&amp;R&amp;G</oddHeader>
    <oddFooter>&amp;L&amp;D&amp;C&amp;"System Font,Normal"&amp;10&amp;K000000
&amp;RSida &amp;P</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912207-8313-6748-A383-BB01934D03E3}">
  <sheetPr codeName="Blad4"/>
  <dimension ref="A1:A27"/>
  <sheetViews>
    <sheetView workbookViewId="0">
      <selection activeCell="K22" sqref="K22"/>
    </sheetView>
  </sheetViews>
  <sheetFormatPr baseColWidth="10" defaultRowHeight="16"/>
  <sheetData>
    <row r="1" spans="1:1">
      <c r="A1" t="s">
        <v>31</v>
      </c>
    </row>
    <row r="2" spans="1:1">
      <c r="A2" t="s">
        <v>37</v>
      </c>
    </row>
    <row r="3" spans="1:1">
      <c r="A3" t="s">
        <v>27</v>
      </c>
    </row>
    <row r="4" spans="1:1">
      <c r="A4" t="s">
        <v>28</v>
      </c>
    </row>
    <row r="5" spans="1:1">
      <c r="A5" t="s">
        <v>75</v>
      </c>
    </row>
    <row r="6" spans="1:1">
      <c r="A6" t="s">
        <v>72</v>
      </c>
    </row>
    <row r="7" spans="1:1">
      <c r="A7" t="s">
        <v>30</v>
      </c>
    </row>
    <row r="8" spans="1:1">
      <c r="A8" t="s">
        <v>76</v>
      </c>
    </row>
    <row r="9" spans="1:1">
      <c r="A9" t="s">
        <v>74</v>
      </c>
    </row>
    <row r="10" spans="1:1">
      <c r="A10" t="s">
        <v>73</v>
      </c>
    </row>
    <row r="11" spans="1:1">
      <c r="A11" t="s">
        <v>77</v>
      </c>
    </row>
    <row r="16" spans="1:1">
      <c r="A16" t="s">
        <v>99</v>
      </c>
    </row>
    <row r="17" spans="1:1">
      <c r="A17" s="29" t="s">
        <v>103</v>
      </c>
    </row>
    <row r="18" spans="1:1">
      <c r="A18" t="s">
        <v>98</v>
      </c>
    </row>
    <row r="19" spans="1:1">
      <c r="A19" t="s">
        <v>107</v>
      </c>
    </row>
    <row r="22" spans="1:1">
      <c r="A22" t="s">
        <v>50</v>
      </c>
    </row>
    <row r="23" spans="1:1">
      <c r="A23" s="29" t="s">
        <v>101</v>
      </c>
    </row>
    <row r="24" spans="1:1">
      <c r="A24" s="29" t="s">
        <v>21</v>
      </c>
    </row>
    <row r="25" spans="1:1">
      <c r="A25" s="29" t="s">
        <v>230</v>
      </c>
    </row>
    <row r="26" spans="1:1">
      <c r="A26" s="29" t="s">
        <v>102</v>
      </c>
    </row>
    <row r="27" spans="1:1">
      <c r="A27" s="29"/>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Kalkylblad</vt:lpstr>
      </vt:variant>
      <vt:variant>
        <vt:i4>7</vt:i4>
      </vt:variant>
      <vt:variant>
        <vt:lpstr>Namngivna områden</vt:lpstr>
      </vt:variant>
      <vt:variant>
        <vt:i4>2</vt:i4>
      </vt:variant>
    </vt:vector>
  </HeadingPairs>
  <TitlesOfParts>
    <vt:vector size="9" baseType="lpstr">
      <vt:lpstr>Course overview &amp; order form</vt:lpstr>
      <vt:lpstr>Faculty planning</vt:lpstr>
      <vt:lpstr>Participant planning</vt:lpstr>
      <vt:lpstr>Other costs, budget summary</vt:lpstr>
      <vt:lpstr>Form for pre-ordered places</vt:lpstr>
      <vt:lpstr>Conditions and information </vt:lpstr>
      <vt:lpstr>Prefilled text</vt:lpstr>
      <vt:lpstr>'Conditions and information '!_ftn1</vt:lpstr>
      <vt:lpstr>'Conditions and information '!_ftnref1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Owain Thomas</dc:creator>
  <cp:keywords/>
  <dc:description/>
  <cp:lastModifiedBy>Owain Thomas</cp:lastModifiedBy>
  <cp:revision/>
  <dcterms:created xsi:type="dcterms:W3CDTF">2017-10-17T18:36:10Z</dcterms:created>
  <dcterms:modified xsi:type="dcterms:W3CDTF">2025-05-21T21:04:16Z</dcterms:modified>
  <cp:category/>
  <cp:contentStatus/>
</cp:coreProperties>
</file>